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B\Desktop\SAEB\BIRIGUI\00 - GABI SAEB\04 - FEHIDRO\2024 - FEHIDRO\2ª CHAMADA - COLETOR VALE DO SOL\00 - INTERCEPTOR PARPINELLI APROVADO FEHIDRO\03 - COMPLEMENTAÇÕES SOLICITADAS - FARINA\00 - CD\"/>
    </mc:Choice>
  </mc:AlternateContent>
  <xr:revisionPtr revIDLastSave="0" documentId="13_ncr:1_{B1260526-8603-49EA-A51E-BC8F0B6EC80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ORÇAMENTO" sheetId="5" r:id="rId1"/>
    <sheet name="COTAÇÕES" sheetId="4" r:id="rId2"/>
    <sheet name="COMPOSIÇÕES" sheetId="3" r:id="rId3"/>
  </sheets>
  <definedNames>
    <definedName name="_xlnm._FilterDatabase" localSheetId="2" hidden="1">COMPOSIÇÕES!$B$1:$B$143</definedName>
    <definedName name="_xlnm._FilterDatabase" localSheetId="0" hidden="1">ORÇAMENTO!$D$1:$D$133</definedName>
    <definedName name="_xlnm.Print_Area" localSheetId="2">COMPOSIÇÕES!$A$1:$G$139</definedName>
    <definedName name="_xlnm.Print_Area" localSheetId="1">COTAÇÕES!$A$1:$G$40</definedName>
    <definedName name="_xlnm.Print_Area" localSheetId="0">ORÇAMENTO!$A$1:$K$47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8" i="3" l="1"/>
  <c r="G79" i="3"/>
  <c r="G9" i="4"/>
  <c r="K42" i="5"/>
  <c r="I42" i="5" s="1"/>
  <c r="K41" i="5"/>
  <c r="K40" i="5"/>
  <c r="K39" i="5"/>
  <c r="I39" i="5" s="1"/>
  <c r="K38" i="5"/>
  <c r="K26" i="5"/>
  <c r="K25" i="5"/>
  <c r="K24" i="5"/>
  <c r="I24" i="5" s="1"/>
  <c r="K23" i="5"/>
  <c r="K21" i="5"/>
  <c r="K20" i="5"/>
  <c r="K19" i="5"/>
  <c r="K18" i="5"/>
  <c r="K17" i="5"/>
  <c r="K16" i="5"/>
  <c r="K15" i="5"/>
  <c r="K12" i="5"/>
  <c r="K11" i="5"/>
  <c r="K10" i="5"/>
  <c r="K9" i="5"/>
  <c r="K8" i="5"/>
  <c r="K7" i="5"/>
  <c r="I26" i="5" l="1"/>
  <c r="I17" i="5"/>
  <c r="I40" i="5"/>
  <c r="I8" i="5"/>
  <c r="I19" i="5"/>
  <c r="I41" i="5"/>
  <c r="I16" i="5"/>
  <c r="I20" i="5"/>
  <c r="I10" i="5"/>
  <c r="I25" i="5"/>
  <c r="I11" i="5"/>
  <c r="I23" i="5"/>
  <c r="K22" i="5"/>
  <c r="K6" i="5"/>
  <c r="I7" i="5"/>
  <c r="I9" i="5"/>
  <c r="I12" i="5"/>
  <c r="I15" i="5"/>
  <c r="I18" i="5"/>
  <c r="I21" i="5"/>
  <c r="I22" i="5" l="1"/>
  <c r="I6" i="5"/>
  <c r="I38" i="5"/>
  <c r="H6" i="5"/>
  <c r="H22" i="5"/>
  <c r="J22" i="5" l="1"/>
  <c r="K45" i="5"/>
  <c r="K44" i="5" s="1"/>
  <c r="G35" i="4" l="1"/>
  <c r="G34" i="4"/>
  <c r="G20" i="4"/>
  <c r="G19" i="4"/>
  <c r="G11" i="4"/>
  <c r="G10" i="4"/>
  <c r="G133" i="3"/>
  <c r="G132" i="3"/>
  <c r="G131" i="3"/>
  <c r="G130" i="3"/>
  <c r="G125" i="3"/>
  <c r="G122" i="3"/>
  <c r="G121" i="3"/>
  <c r="G120" i="3"/>
  <c r="G119" i="3"/>
  <c r="G118" i="3"/>
  <c r="G116" i="3"/>
  <c r="G111" i="3"/>
  <c r="G109" i="3"/>
  <c r="G107" i="3"/>
  <c r="G106" i="3"/>
  <c r="G104" i="3"/>
  <c r="G101" i="3"/>
  <c r="G100" i="3"/>
  <c r="G91" i="3"/>
  <c r="G90" i="3"/>
  <c r="G89" i="3"/>
  <c r="G88" i="3"/>
  <c r="G86" i="3"/>
  <c r="G84" i="3"/>
  <c r="G77" i="3"/>
  <c r="G74" i="3"/>
  <c r="G73" i="3"/>
  <c r="G70" i="3"/>
  <c r="G68" i="3"/>
  <c r="G63" i="3"/>
  <c r="G61" i="3"/>
  <c r="G59" i="3"/>
  <c r="G58" i="3"/>
  <c r="G56" i="3"/>
  <c r="G55" i="3"/>
  <c r="G54" i="3"/>
  <c r="G53" i="3"/>
  <c r="G52" i="3"/>
  <c r="G47" i="3"/>
  <c r="G45" i="3"/>
  <c r="G41" i="3"/>
  <c r="G40" i="3"/>
  <c r="G39" i="3"/>
  <c r="G38" i="3"/>
  <c r="G37" i="3"/>
  <c r="G36" i="3"/>
  <c r="G31" i="3"/>
  <c r="G29" i="3"/>
  <c r="G26" i="3"/>
  <c r="G23" i="3"/>
  <c r="G22" i="3"/>
  <c r="G21" i="3"/>
  <c r="G20" i="3"/>
  <c r="G15" i="3"/>
  <c r="G33" i="4"/>
  <c r="G32" i="4"/>
  <c r="G31" i="4"/>
  <c r="G30" i="4"/>
  <c r="G29" i="4"/>
  <c r="G28" i="4"/>
  <c r="G27" i="4"/>
  <c r="G26" i="4"/>
  <c r="G25" i="4"/>
  <c r="G18" i="4"/>
  <c r="G17" i="4"/>
  <c r="G16" i="4"/>
  <c r="G8" i="4"/>
  <c r="G138" i="3"/>
  <c r="G137" i="3"/>
  <c r="G136" i="3"/>
  <c r="G135" i="3"/>
  <c r="G134" i="3"/>
  <c r="G124" i="3"/>
  <c r="G123" i="3"/>
  <c r="G117" i="3"/>
  <c r="G110" i="3"/>
  <c r="G108" i="3"/>
  <c r="G105" i="3"/>
  <c r="G103" i="3"/>
  <c r="G102" i="3"/>
  <c r="G95" i="3"/>
  <c r="G94" i="3"/>
  <c r="G93" i="3"/>
  <c r="G92" i="3"/>
  <c r="G87" i="3"/>
  <c r="G85" i="3"/>
  <c r="G76" i="3"/>
  <c r="G75" i="3"/>
  <c r="G72" i="3"/>
  <c r="G71" i="3"/>
  <c r="G69" i="3"/>
  <c r="G62" i="3"/>
  <c r="G60" i="3"/>
  <c r="G57" i="3"/>
  <c r="G46" i="3"/>
  <c r="G44" i="3"/>
  <c r="G43" i="3"/>
  <c r="G42" i="3"/>
  <c r="G30" i="3"/>
  <c r="G28" i="3"/>
  <c r="G27" i="3"/>
  <c r="G25" i="3"/>
  <c r="G24" i="3"/>
  <c r="G14" i="3"/>
  <c r="G8" i="3"/>
  <c r="G9" i="3" s="1"/>
  <c r="G6" i="3" s="1"/>
  <c r="G6" i="4" l="1"/>
  <c r="G14" i="4"/>
  <c r="K14" i="5"/>
  <c r="G23" i="4"/>
  <c r="G128" i="3"/>
  <c r="G50" i="3"/>
  <c r="G12" i="3"/>
  <c r="G82" i="3"/>
  <c r="G18" i="3"/>
  <c r="G98" i="3"/>
  <c r="G34" i="3"/>
  <c r="G66" i="3"/>
  <c r="G114" i="3"/>
  <c r="D38" i="4" l="1"/>
  <c r="K32" i="5"/>
  <c r="I32" i="5" s="1"/>
  <c r="K43" i="5"/>
  <c r="K31" i="5"/>
  <c r="K33" i="5"/>
  <c r="K35" i="5"/>
  <c r="I35" i="5" s="1"/>
  <c r="K13" i="5"/>
  <c r="K30" i="5"/>
  <c r="K36" i="5"/>
  <c r="I36" i="5" s="1"/>
  <c r="K34" i="5"/>
  <c r="I34" i="5" s="1"/>
  <c r="K28" i="5"/>
  <c r="I14" i="5" l="1"/>
  <c r="I13" i="5" s="1"/>
  <c r="I30" i="5"/>
  <c r="K29" i="5"/>
  <c r="K27" i="5"/>
  <c r="H27" i="5"/>
  <c r="K37" i="5"/>
  <c r="J13" i="5"/>
  <c r="I31" i="5"/>
  <c r="I33" i="5"/>
  <c r="I28" i="5" l="1"/>
  <c r="I27" i="5" s="1"/>
  <c r="I29" i="5"/>
  <c r="H29" i="5"/>
  <c r="I43" i="5"/>
  <c r="I37" i="5" s="1"/>
  <c r="H37" i="5"/>
  <c r="K46" i="5"/>
  <c r="H46" i="5" l="1"/>
  <c r="I46" i="5"/>
</calcChain>
</file>

<file path=xl/sharedStrings.xml><?xml version="1.0" encoding="utf-8"?>
<sst xmlns="http://schemas.openxmlformats.org/spreadsheetml/2006/main" count="840" uniqueCount="217">
  <si>
    <t>GOVERNO DO ESTADO DE SÃO PAULO</t>
  </si>
  <si>
    <t>PLANILHA DE ORÇAMENTO</t>
  </si>
  <si>
    <t>SECRETARIA DE MEIO AMBIENTE, INFRAESTRUTURA E LOGÍSTICA</t>
  </si>
  <si>
    <t>TOMADOR:</t>
  </si>
  <si>
    <t>PREFEITURA MUNICIPAL DE BIRIGUI</t>
  </si>
  <si>
    <t>FUNDO ESTADUAL DE RECURSOS HÍDRICOS - FEHIDRO</t>
  </si>
  <si>
    <t>EMPREENDIMENTO:</t>
  </si>
  <si>
    <t>EXECUÇÃO DE DUPLICAÇÃO DO INTERCEPTOR PARPINELLI</t>
  </si>
  <si>
    <t>Ordem</t>
  </si>
  <si>
    <t>Descrição do Item</t>
  </si>
  <si>
    <t>Refêrencia de Preço</t>
  </si>
  <si>
    <t>Código da Referência</t>
  </si>
  <si>
    <t>Unidade</t>
  </si>
  <si>
    <t>Quantidade</t>
  </si>
  <si>
    <t>Valor Unitário (R$)</t>
  </si>
  <si>
    <t>Valor FEHIDRO (R$)</t>
  </si>
  <si>
    <t>Valor Contrapartida (R$)</t>
  </si>
  <si>
    <t>Valor Outras Fontes (R$)</t>
  </si>
  <si>
    <t>Valor Total (R$)</t>
  </si>
  <si>
    <t>1</t>
  </si>
  <si>
    <t>SERVIÇOS PRELIMINARES</t>
  </si>
  <si>
    <t>1.1</t>
  </si>
  <si>
    <t>Limpeza mecanizada do terreno, inclusive troncos até 15 cm de  diâmetro, com caminhão à disposição dentro e fora da obra, com transporte no raio de até 1 km</t>
  </si>
  <si>
    <t>CDHU</t>
  </si>
  <si>
    <t xml:space="preserve"> 02.09.040</t>
  </si>
  <si>
    <t>Metro quadrado</t>
  </si>
  <si>
    <t>1.2</t>
  </si>
  <si>
    <t>Locação de container tipo sanitário com 2 vasos sanitários, 2 lavatórios, 2 mictórios e 4 pontos para chuveiro - área mínima de 13,80 m²</t>
  </si>
  <si>
    <t>02.02.140</t>
  </si>
  <si>
    <t>Mês</t>
  </si>
  <si>
    <t>1.3</t>
  </si>
  <si>
    <t>Locação de container tipo depósito - área mínima de 13,80 m²</t>
  </si>
  <si>
    <t>02.02.150</t>
  </si>
  <si>
    <t>1.4</t>
  </si>
  <si>
    <t>Placa em lona com impressão digital e estrutura em madeira</t>
  </si>
  <si>
    <t xml:space="preserve"> 02.08.050</t>
  </si>
  <si>
    <t>1.5</t>
  </si>
  <si>
    <t>Colocação de placa em suporte de madeira / metálico - solo</t>
  </si>
  <si>
    <t xml:space="preserve"> 97.05.130</t>
  </si>
  <si>
    <t>1.6</t>
  </si>
  <si>
    <t>Locação de rede</t>
  </si>
  <si>
    <t>02.10.040</t>
  </si>
  <si>
    <t>Metros</t>
  </si>
  <si>
    <t>2</t>
  </si>
  <si>
    <t>MOVIMENTO DE TERRA</t>
  </si>
  <si>
    <t>2.1</t>
  </si>
  <si>
    <t>Acompanhamento topográfico planialtimétrico</t>
  </si>
  <si>
    <t>Composição</t>
  </si>
  <si>
    <t>2.2</t>
  </si>
  <si>
    <t>Escavação Mecanizada de Vala 1ª categoria  com profundidade até 1,50 m</t>
  </si>
  <si>
    <t>SINAPI</t>
  </si>
  <si>
    <t>Metro cúbico</t>
  </si>
  <si>
    <t>2.3</t>
  </si>
  <si>
    <t>Escavação Mecanizada de Vala 1ª categoria  com profundidade de 1,50 m até 3,00 m</t>
  </si>
  <si>
    <t>2.4</t>
  </si>
  <si>
    <t>Escavação Mecanizada de Vala 1ª categoria com profundidade de 3,00 m até 4,50 m</t>
  </si>
  <si>
    <t>2.5</t>
  </si>
  <si>
    <t>Preparo de fundo com lastro de pedra britada nº 1 - Esp.=10 cm</t>
  </si>
  <si>
    <t>11.18.040</t>
  </si>
  <si>
    <t>2.6</t>
  </si>
  <si>
    <t>Reaterro compactado mecanizado de vala com compactador</t>
  </si>
  <si>
    <t>07.11.020</t>
  </si>
  <si>
    <t>2.7</t>
  </si>
  <si>
    <t>Carregamento mecanizado de solo de 1.a categoria</t>
  </si>
  <si>
    <t>05.10.010</t>
  </si>
  <si>
    <t>2.8</t>
  </si>
  <si>
    <t>Transporte de solo de 1.a categoria por caminhão até o 2º Km</t>
  </si>
  <si>
    <t>05.10.020</t>
  </si>
  <si>
    <t>3</t>
  </si>
  <si>
    <t>ESCORAMENTOS/ESGOTAMENTO</t>
  </si>
  <si>
    <t>3.1</t>
  </si>
  <si>
    <t>Escoramento de vala tipo pontaleteamento, com profundidade de até 1,5 m, largura menor que 1,5m</t>
  </si>
  <si>
    <t>3.2</t>
  </si>
  <si>
    <t>Escoramento de vala tipo pontaleteamento, com profundidade de 1,5 a 3,0 m, largura menor que 1,5m</t>
  </si>
  <si>
    <t>3.3</t>
  </si>
  <si>
    <t>Escoramento de vala tipo pontaleteamento, com profundidade de 3,0 a 4,5 m, largura menor que 1,5m</t>
  </si>
  <si>
    <t>3.4</t>
  </si>
  <si>
    <t>Esgotamento de valas e cavas com bombas</t>
  </si>
  <si>
    <t>08.07.090</t>
  </si>
  <si>
    <t>Hora</t>
  </si>
  <si>
    <t>4</t>
  </si>
  <si>
    <t>FORNECIMENTO E ASSENTAMENTO DE TUBOS DE PEAD/PVC CORRUGADO</t>
  </si>
  <si>
    <t>4.1</t>
  </si>
  <si>
    <t>Tubo corrugado PEAD, parede dupla, interna lisa, JEI, DI 400 mm - Fornecimento e assentamento</t>
  </si>
  <si>
    <t>5</t>
  </si>
  <si>
    <t>CAIXAS DE PASSAGEM E POÇOS DE VISITA</t>
  </si>
  <si>
    <t>5.1</t>
  </si>
  <si>
    <t>Poço de Visita c/anel concreto pré-moldado e alvenaria de 1 tijolo -  Ø1,20m – Prof. até 1,50 m</t>
  </si>
  <si>
    <t>5.2</t>
  </si>
  <si>
    <t>Poço de Visita c/anel concreto pré-moldado e alvenaria de 1 tijolo -  Ø1,20m – Prof. até 2,00 m</t>
  </si>
  <si>
    <t>5.3</t>
  </si>
  <si>
    <t>Poço de Visita c/anel concreto pré-moldado e alvenaria de 1 tijolo -  Ø1,20m – Prof. até 2,50 m</t>
  </si>
  <si>
    <t>5.4</t>
  </si>
  <si>
    <t>Poço de Visita c/anel concreto pré-moldado e alvenaria de 1 tijolo -  Ø1,20m – Prof. até 3,00 m</t>
  </si>
  <si>
    <t>6</t>
  </si>
  <si>
    <t>5.5</t>
  </si>
  <si>
    <t>Poço de Visita c/anel concreto pré-moldado e alvenaria de 1 tijolo -  Ø1,50m – Prof. até 1,50 m</t>
  </si>
  <si>
    <t>7</t>
  </si>
  <si>
    <t>5.6</t>
  </si>
  <si>
    <t>Poço de Visita c/anel concreto pré-moldado e alvenaria de 1 tijolo -  Ø1,50m – Prof. até 4,00 m</t>
  </si>
  <si>
    <t>8</t>
  </si>
  <si>
    <t>5.7</t>
  </si>
  <si>
    <t>Caixa de passagem 1,00x1,00x1,00m</t>
  </si>
  <si>
    <t>9</t>
  </si>
  <si>
    <t>INTERLIGAÇÃO COM O COLETOR EXISTENTE E TRAVESSIA AÉREA</t>
  </si>
  <si>
    <t>6.1</t>
  </si>
  <si>
    <t>Aterro compactado mecanizado mínimo de 95% PN, em campo aberto</t>
  </si>
  <si>
    <t>07.12.020</t>
  </si>
  <si>
    <t>6.2</t>
  </si>
  <si>
    <t>6.3</t>
  </si>
  <si>
    <t>6.4</t>
  </si>
  <si>
    <t>6.5</t>
  </si>
  <si>
    <t>Tubo PVC rígido D=200 mm ocre PB JEI NBR 7362 coletor de esgoto</t>
  </si>
  <si>
    <t>6.6</t>
  </si>
  <si>
    <t>Travessia aérea com tubos de ferro fundido dúctil – DI=200mm</t>
  </si>
  <si>
    <t>10</t>
  </si>
  <si>
    <t>TRAVESSIA MÉTODO NÃO DESTRUTIVO</t>
  </si>
  <si>
    <t>7.1</t>
  </si>
  <si>
    <t>Perfuração horizontal direcional em MND com instalação de tubo PEAD liso DI=400mm, instalação de tubo camisa de PEAD PN16 DN=630mm (incluso serviços de solda) - Comprimento = 41,50m</t>
  </si>
  <si>
    <t>Cotação</t>
  </si>
  <si>
    <t>TOTAL</t>
  </si>
  <si>
    <t>PLANILHA DE COMPOSIÇÃO DE PREÇOS UNITÁRIOS</t>
  </si>
  <si>
    <r>
      <rPr>
        <b/>
        <sz val="10"/>
        <rFont val="Arial"/>
        <family val="2"/>
        <charset val="1"/>
      </rPr>
      <t xml:space="preserve">TOMADOR: </t>
    </r>
    <r>
      <rPr>
        <sz val="10"/>
        <rFont val="Arial"/>
        <family val="2"/>
        <charset val="1"/>
      </rPr>
      <t>PREFEITURA MUNICIPAL DE BIRIGUI – SP</t>
    </r>
  </si>
  <si>
    <r>
      <rPr>
        <b/>
        <sz val="10"/>
        <rFont val="Arial"/>
        <family val="2"/>
        <charset val="1"/>
      </rPr>
      <t xml:space="preserve">EMPREENDIMENTO: </t>
    </r>
    <r>
      <rPr>
        <sz val="10"/>
        <rFont val="Arial"/>
        <family val="2"/>
        <charset val="1"/>
      </rPr>
      <t>EXECUÇÃO DA DUPLICAÇÃO DO INTERCEPTOR PARPINELLI – BIRIGUI/SP</t>
    </r>
  </si>
  <si>
    <t>CÓDIGO</t>
  </si>
  <si>
    <t xml:space="preserve">DESCRIÇÃO DO SERVIÇO </t>
  </si>
  <si>
    <t>UNIDADE</t>
  </si>
  <si>
    <t>FONTE</t>
  </si>
  <si>
    <t>VALOR UNITÁRIO</t>
  </si>
  <si>
    <t>m</t>
  </si>
  <si>
    <t>COMPOSIÇÃO</t>
  </si>
  <si>
    <t>DESCRIÇÃO DO INSUMO</t>
  </si>
  <si>
    <t>COEFICIENTE</t>
  </si>
  <si>
    <t>CUSTO UNITÁRIO</t>
  </si>
  <si>
    <t>VALOR</t>
  </si>
  <si>
    <t>SABESP</t>
  </si>
  <si>
    <t xml:space="preserve">Locação e acompanhamento topográfico de obras </t>
  </si>
  <si>
    <t>EQD</t>
  </si>
  <si>
    <t>Valor por metro</t>
  </si>
  <si>
    <t>G9/E10</t>
  </si>
  <si>
    <t>PREÇO</t>
  </si>
  <si>
    <t>Tubo corrugado PEAD, parede dupla, interna lisa, JEI, DN/DI 400 mm</t>
  </si>
  <si>
    <t>CUSTO TOTAL</t>
  </si>
  <si>
    <t xml:space="preserve">SINAPI - I </t>
  </si>
  <si>
    <t>Tubo corrugado PEAD, parede dupla, interna lisa, JEI, DN/DI 400 mm, para saneamento (drenagem/esgoto)</t>
  </si>
  <si>
    <t>Assentamento de tubo de PEAD corrugado de dupla parede para rede coletora de esgoto, DN 450 mm, junta elástica integrada (não inclui fornecimento)</t>
  </si>
  <si>
    <t>07.02.020</t>
  </si>
  <si>
    <t>Escavação mecanizada de valas ou cavas com profundidade de até 2 m</t>
  </si>
  <si>
    <t>m³</t>
  </si>
  <si>
    <t>Lastro de pedra britada nº4 – E=20cm</t>
  </si>
  <si>
    <t>Preparo de fundo com lastro de pedra britada nº 1 – E=10cm</t>
  </si>
  <si>
    <t>11.16.020</t>
  </si>
  <si>
    <t>Lançamento, espalhamento e adensamento de concreto ou massa em lastro e/ou enchimento</t>
  </si>
  <si>
    <t>17.01.040</t>
  </si>
  <si>
    <t>Lastro de concreto impermeabilizado</t>
  </si>
  <si>
    <t>10.02.020</t>
  </si>
  <si>
    <t>Armadura em tela soldada de aço</t>
  </si>
  <si>
    <t>kg</t>
  </si>
  <si>
    <t xml:space="preserve">14.02.040 </t>
  </si>
  <si>
    <t>Alvenaria de 1 tijolo maciço comum</t>
  </si>
  <si>
    <t>m²</t>
  </si>
  <si>
    <t>32.17.010</t>
  </si>
  <si>
    <t>Impermeabilização em argamassa impermeável com aditivo hidrofugo – E=2,50cm</t>
  </si>
  <si>
    <t>Anéis pré-moldados de concreto - Ø 1,20m - H= 0,50m</t>
  </si>
  <si>
    <t>unid.</t>
  </si>
  <si>
    <t>Tampa de inspeção em concreto armado – E=10cm</t>
  </si>
  <si>
    <t>Reaterro compactado mecanizado de vala ou cava com compactador</t>
  </si>
  <si>
    <t>Anéis pré-moldados de concreto - Ø 1,50m - H= 0,50m</t>
  </si>
  <si>
    <t>07.02.060</t>
  </si>
  <si>
    <t>Escavação mecanizada de valas ou cavas com profundidade de até 4 m</t>
  </si>
  <si>
    <t>12.01.041</t>
  </si>
  <si>
    <t>Broca em concreto armado diâmetro de 25 cm ‐ completa</t>
  </si>
  <si>
    <t>Lastro de pedra britada</t>
  </si>
  <si>
    <t xml:space="preserve">11.01.130 </t>
  </si>
  <si>
    <t>Concreto usinado, fck = 25 MPa</t>
  </si>
  <si>
    <t xml:space="preserve">11.16.040 </t>
  </si>
  <si>
    <t>Lançamento e adensamento de concreto ou massa em fundação</t>
  </si>
  <si>
    <t>09.01.030</t>
  </si>
  <si>
    <t>Forma em madeira comum para estrutura</t>
  </si>
  <si>
    <t>SABESP-I</t>
  </si>
  <si>
    <t>HM06932</t>
  </si>
  <si>
    <t>Tubo c/flanges PN10 ferro fundido DI=200 mm L=5.800 mm (221,84 kg)pintura epóxi vermelha, acessórios não inclusos NBR 15420 esgoto</t>
  </si>
  <si>
    <t>unid</t>
  </si>
  <si>
    <t>HM06789</t>
  </si>
  <si>
    <t>Tubo c/ flange PN10 e ponta ferro fundido DN=200 mm L=5.800 mm (211,84 kg) pintura epóxi vermelha, acessórios não inclusos NBR 15420 esgoto</t>
  </si>
  <si>
    <t>HM07487</t>
  </si>
  <si>
    <t>Acessórios para flange DI=200 PN10 (parafusos, porcas e arruelas inox e vedação borracha)</t>
  </si>
  <si>
    <t>cj</t>
  </si>
  <si>
    <t xml:space="preserve">Tubos e conexões metálicos flangeados - montagem </t>
  </si>
  <si>
    <t xml:space="preserve">PLANILHA DE COTAÇÕES </t>
  </si>
  <si>
    <t>COTAÇÃO</t>
  </si>
  <si>
    <t>EMPRESA</t>
  </si>
  <si>
    <t xml:space="preserve">MAFE ENGENHARIA E PERFURAÇÃO – LTDA </t>
  </si>
  <si>
    <t>DESCRIÇÃO DOS ITENS</t>
  </si>
  <si>
    <t>-</t>
  </si>
  <si>
    <t>Mobilização</t>
  </si>
  <si>
    <t>Construção de rede em travessia de DN400mm com tubo camisa PEAD PN16 DN630mm - até 50m</t>
  </si>
  <si>
    <t>SINAPI-I</t>
  </si>
  <si>
    <t>Tubo de polietileno de alta densidade, PEAD, PE-80, DE=630 mm x 57,3 mm parede – PN 16 para rede de água ou esgoto (NBR 15561)</t>
  </si>
  <si>
    <t>Tubo de polietileno de alta densidade, PEAD, PE-80, DE=500 mm x 57,3 mm parede – PN 16 para rede de água ou esgoto (NBR 15561)</t>
  </si>
  <si>
    <t>EVK PERFURAÇÕES</t>
  </si>
  <si>
    <t>Instalação de 01 tubo camisa PEAD DE 630mm e 01 tubo interno PEAD 400 mm (42 m)</t>
  </si>
  <si>
    <t>travessia</t>
  </si>
  <si>
    <t>Equipe de solda</t>
  </si>
  <si>
    <t>verba</t>
  </si>
  <si>
    <t>INFRAJET SANEAMENTO E CONSTRUÇÕES LTDA</t>
  </si>
  <si>
    <t>Mobilização dos equipamentos</t>
  </si>
  <si>
    <t>Visitas técnicas ao local</t>
  </si>
  <si>
    <t>dia</t>
  </si>
  <si>
    <t>Estadia e refeições da equipe</t>
  </si>
  <si>
    <t>Elaboração do plano de furo</t>
  </si>
  <si>
    <t>Mobilização da máquina de solda</t>
  </si>
  <si>
    <t>Execução das soldas – Tubo DE 630 mm</t>
  </si>
  <si>
    <t>Execução das soldas – Tubo DE 450 mm</t>
  </si>
  <si>
    <t xml:space="preserve">Execução da rede DE 630mm </t>
  </si>
  <si>
    <t>Inserção da rede DE 450mm no tubo camisa</t>
  </si>
  <si>
    <t xml:space="preserve">MÉDIA DAS COTAÇÕES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</si>
</sst>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_-* #,##0.00_-;\-* #,##0.00_-;_-* \-??_-;_-@_-"/>
    <numFmt numFmtId="165" formatCode="&quot;R$ &quot;#,##0.00"/>
    <numFmt numFmtId="166" formatCode="[$R$-416]\ #,##0.00;[Red]\-[$R$-416]\ #,##0.00"/>
    <numFmt numFmtId="167" formatCode="#,##0.0000"/>
    <numFmt numFmtId="168" formatCode="&quot;R$&quot;\ #,##0.00"/>
  </numFmts>
  <fonts count="22">
    <font>
      <sz val="11"/>
      <name val="Calibri"/>
    </font>
    <font>
      <b/>
      <sz val="11"/>
      <name val="Calibri"/>
    </font>
    <font>
      <b/>
      <sz val="14"/>
      <name val="Calibri"/>
    </font>
    <font>
      <b/>
      <sz val="10"/>
      <name val="Calibri"/>
    </font>
    <font>
      <sz val="11"/>
      <name val="Calibri"/>
    </font>
    <font>
      <b/>
      <sz val="14"/>
      <name val="Arial"/>
      <family val="2"/>
      <charset val="1"/>
    </font>
    <font>
      <b/>
      <sz val="10"/>
      <name val="Arial"/>
      <family val="2"/>
      <charset val="1"/>
    </font>
    <font>
      <b/>
      <sz val="14"/>
      <name val="Calibri"/>
      <family val="2"/>
      <charset val="1"/>
    </font>
    <font>
      <sz val="10.5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2"/>
      <name val="Calibri"/>
      <family val="2"/>
    </font>
    <font>
      <sz val="12"/>
      <name val="Calibri"/>
      <family val="2"/>
      <charset val="1"/>
    </font>
    <font>
      <b/>
      <sz val="12"/>
      <name val="Calibri"/>
      <family val="2"/>
      <charset val="1"/>
    </font>
    <font>
      <b/>
      <sz val="11"/>
      <name val="Arial"/>
      <family val="2"/>
      <charset val="1"/>
    </font>
    <font>
      <b/>
      <sz val="12"/>
      <color rgb="FF000000"/>
      <name val="Calibri"/>
      <family val="2"/>
    </font>
    <font>
      <b/>
      <sz val="14"/>
      <name val="Calibri"/>
      <charset val="1"/>
    </font>
    <font>
      <sz val="14"/>
      <name val="Calibri"/>
      <charset val="1"/>
    </font>
    <font>
      <sz val="11"/>
      <name val="Calibri"/>
      <family val="2"/>
    </font>
    <font>
      <i/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6F9D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</fills>
  <borders count="2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0" fontId="10" fillId="0" borderId="0"/>
    <xf numFmtId="164" fontId="10" fillId="0" borderId="0" applyBorder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11" fillId="0" borderId="7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11" fillId="0" borderId="9" xfId="2" applyFont="1" applyBorder="1" applyAlignment="1">
      <alignment horizontal="center" vertical="center"/>
    </xf>
    <xf numFmtId="44" fontId="0" fillId="0" borderId="0" xfId="0" applyNumberFormat="1" applyAlignment="1">
      <alignment vertical="center"/>
    </xf>
    <xf numFmtId="0" fontId="12" fillId="0" borderId="10" xfId="2" applyFont="1" applyBorder="1" applyAlignment="1">
      <alignment horizontal="center" vertical="center"/>
    </xf>
    <xf numFmtId="0" fontId="12" fillId="0" borderId="11" xfId="2" applyFont="1" applyBorder="1" applyAlignment="1">
      <alignment vertical="center"/>
    </xf>
    <xf numFmtId="164" fontId="9" fillId="0" borderId="11" xfId="3" applyFont="1" applyBorder="1" applyAlignment="1" applyProtection="1">
      <alignment horizontal="center" vertical="center"/>
    </xf>
    <xf numFmtId="0" fontId="12" fillId="0" borderId="11" xfId="2" applyFont="1" applyBorder="1" applyAlignment="1">
      <alignment horizontal="center" vertical="center"/>
    </xf>
    <xf numFmtId="165" fontId="12" fillId="0" borderId="12" xfId="2" applyNumberFormat="1" applyFont="1" applyBorder="1" applyAlignment="1">
      <alignment horizontal="center" vertical="center"/>
    </xf>
    <xf numFmtId="0" fontId="12" fillId="0" borderId="13" xfId="2" applyFont="1" applyBorder="1" applyAlignment="1">
      <alignment horizontal="center" vertical="center"/>
    </xf>
    <xf numFmtId="0" fontId="12" fillId="0" borderId="2" xfId="2" applyFont="1" applyBorder="1" applyAlignment="1">
      <alignment horizontal="center" vertical="center"/>
    </xf>
    <xf numFmtId="0" fontId="12" fillId="0" borderId="2" xfId="2" applyFont="1" applyBorder="1" applyAlignment="1">
      <alignment vertical="center"/>
    </xf>
    <xf numFmtId="164" fontId="9" fillId="0" borderId="2" xfId="3" applyFont="1" applyBorder="1" applyAlignment="1" applyProtection="1">
      <alignment horizontal="center" vertical="center"/>
    </xf>
    <xf numFmtId="2" fontId="12" fillId="0" borderId="2" xfId="2" applyNumberFormat="1" applyFont="1" applyBorder="1" applyAlignment="1">
      <alignment horizontal="center" vertical="center"/>
    </xf>
    <xf numFmtId="166" fontId="12" fillId="0" borderId="0" xfId="2" applyNumberFormat="1" applyFont="1" applyAlignment="1">
      <alignment horizontal="center" vertical="center"/>
    </xf>
    <xf numFmtId="165" fontId="12" fillId="0" borderId="14" xfId="2" applyNumberFormat="1" applyFont="1" applyBorder="1" applyAlignment="1">
      <alignment horizontal="center" vertical="center"/>
    </xf>
    <xf numFmtId="2" fontId="12" fillId="0" borderId="11" xfId="2" applyNumberFormat="1" applyFont="1" applyBorder="1" applyAlignment="1">
      <alignment horizontal="center" vertical="center"/>
    </xf>
    <xf numFmtId="165" fontId="12" fillId="0" borderId="11" xfId="2" applyNumberFormat="1" applyFont="1" applyBorder="1" applyAlignment="1">
      <alignment horizontal="center" vertical="center"/>
    </xf>
    <xf numFmtId="0" fontId="12" fillId="0" borderId="11" xfId="2" applyFont="1" applyBorder="1" applyAlignment="1">
      <alignment vertical="center" wrapText="1"/>
    </xf>
    <xf numFmtId="0" fontId="12" fillId="0" borderId="11" xfId="2" applyFont="1" applyBorder="1" applyAlignment="1">
      <alignment horizontal="left" vertical="center" wrapText="1"/>
    </xf>
    <xf numFmtId="166" fontId="12" fillId="0" borderId="2" xfId="2" applyNumberFormat="1" applyFont="1" applyBorder="1" applyAlignment="1">
      <alignment horizontal="center" vertical="center"/>
    </xf>
    <xf numFmtId="166" fontId="12" fillId="0" borderId="11" xfId="2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12" fillId="0" borderId="0" xfId="2" applyFont="1" applyAlignment="1">
      <alignment horizontal="center" vertical="center"/>
    </xf>
    <xf numFmtId="164" fontId="9" fillId="0" borderId="0" xfId="3" applyFont="1" applyBorder="1" applyAlignment="1" applyProtection="1">
      <alignment horizontal="center" vertical="center"/>
    </xf>
    <xf numFmtId="2" fontId="12" fillId="0" borderId="0" xfId="2" applyNumberFormat="1" applyFont="1" applyAlignment="1">
      <alignment horizontal="center" vertical="center"/>
    </xf>
    <xf numFmtId="165" fontId="12" fillId="0" borderId="0" xfId="2" applyNumberFormat="1" applyFont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4" fontId="12" fillId="0" borderId="2" xfId="2" applyNumberFormat="1" applyFont="1" applyBorder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vertical="center" wrapText="1"/>
    </xf>
    <xf numFmtId="0" fontId="9" fillId="0" borderId="0" xfId="0" applyFont="1"/>
    <xf numFmtId="0" fontId="14" fillId="2" borderId="0" xfId="0" applyFont="1" applyFill="1"/>
    <xf numFmtId="0" fontId="0" fillId="2" borderId="0" xfId="0" applyFill="1"/>
    <xf numFmtId="0" fontId="14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166" fontId="0" fillId="0" borderId="0" xfId="0" applyNumberFormat="1" applyAlignment="1">
      <alignment horizontal="left" vertical="center"/>
    </xf>
    <xf numFmtId="3" fontId="9" fillId="0" borderId="2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7" fillId="0" borderId="0" xfId="2" applyFont="1" applyAlignment="1">
      <alignment horizontal="left" vertical="center"/>
    </xf>
    <xf numFmtId="0" fontId="18" fillId="0" borderId="0" xfId="0" applyFont="1" applyAlignment="1">
      <alignment horizontal="right"/>
    </xf>
    <xf numFmtId="166" fontId="18" fillId="0" borderId="0" xfId="0" applyNumberFormat="1" applyFont="1" applyAlignment="1">
      <alignment horizontal="left" vertical="center"/>
    </xf>
    <xf numFmtId="0" fontId="19" fillId="0" borderId="0" xfId="0" applyFont="1"/>
    <xf numFmtId="0" fontId="0" fillId="0" borderId="0" xfId="0" applyAlignment="1">
      <alignment horizontal="right" vertical="center"/>
    </xf>
    <xf numFmtId="10" fontId="0" fillId="0" borderId="0" xfId="1" applyNumberFormat="1" applyFont="1" applyAlignment="1">
      <alignment horizontal="center" vertical="center"/>
    </xf>
    <xf numFmtId="0" fontId="11" fillId="0" borderId="19" xfId="2" applyFont="1" applyBorder="1" applyAlignment="1">
      <alignment horizontal="center" vertical="center"/>
    </xf>
    <xf numFmtId="0" fontId="11" fillId="0" borderId="20" xfId="2" applyFont="1" applyBorder="1" applyAlignment="1">
      <alignment horizontal="center" vertical="center"/>
    </xf>
    <xf numFmtId="0" fontId="11" fillId="0" borderId="21" xfId="2" applyFont="1" applyBorder="1" applyAlignment="1">
      <alignment horizontal="center" vertical="center"/>
    </xf>
    <xf numFmtId="0" fontId="12" fillId="4" borderId="13" xfId="2" applyFont="1" applyFill="1" applyBorder="1" applyAlignment="1">
      <alignment horizontal="center" vertical="center"/>
    </xf>
    <xf numFmtId="0" fontId="12" fillId="4" borderId="2" xfId="2" applyFont="1" applyFill="1" applyBorder="1" applyAlignment="1">
      <alignment horizontal="center" vertical="center"/>
    </xf>
    <xf numFmtId="0" fontId="12" fillId="4" borderId="2" xfId="2" applyFont="1" applyFill="1" applyBorder="1" applyAlignment="1">
      <alignment horizontal="left" vertical="center" wrapText="1"/>
    </xf>
    <xf numFmtId="164" fontId="9" fillId="4" borderId="2" xfId="3" applyFont="1" applyFill="1" applyBorder="1" applyAlignment="1" applyProtection="1">
      <alignment horizontal="center" vertical="center"/>
    </xf>
    <xf numFmtId="2" fontId="12" fillId="4" borderId="2" xfId="2" applyNumberFormat="1" applyFont="1" applyFill="1" applyBorder="1" applyAlignment="1">
      <alignment horizontal="center" vertical="center"/>
    </xf>
    <xf numFmtId="165" fontId="12" fillId="4" borderId="2" xfId="2" applyNumberFormat="1" applyFont="1" applyFill="1" applyBorder="1" applyAlignment="1">
      <alignment horizontal="center" vertical="center"/>
    </xf>
    <xf numFmtId="0" fontId="12" fillId="4" borderId="10" xfId="2" applyFont="1" applyFill="1" applyBorder="1" applyAlignment="1">
      <alignment horizontal="center" vertical="center"/>
    </xf>
    <xf numFmtId="0" fontId="12" fillId="4" borderId="11" xfId="2" applyFont="1" applyFill="1" applyBorder="1" applyAlignment="1">
      <alignment horizontal="center" vertical="center"/>
    </xf>
    <xf numFmtId="0" fontId="12" fillId="4" borderId="11" xfId="2" applyFont="1" applyFill="1" applyBorder="1" applyAlignment="1">
      <alignment horizontal="left" vertical="center" wrapText="1"/>
    </xf>
    <xf numFmtId="164" fontId="9" fillId="4" borderId="11" xfId="3" applyFont="1" applyFill="1" applyBorder="1" applyAlignment="1" applyProtection="1">
      <alignment horizontal="center" vertical="center"/>
    </xf>
    <xf numFmtId="2" fontId="12" fillId="4" borderId="11" xfId="2" applyNumberFormat="1" applyFont="1" applyFill="1" applyBorder="1" applyAlignment="1">
      <alignment horizontal="center" vertical="center"/>
    </xf>
    <xf numFmtId="165" fontId="12" fillId="4" borderId="11" xfId="2" applyNumberFormat="1" applyFont="1" applyFill="1" applyBorder="1" applyAlignment="1">
      <alignment horizontal="center" vertical="center"/>
    </xf>
    <xf numFmtId="165" fontId="12" fillId="4" borderId="12" xfId="2" applyNumberFormat="1" applyFont="1" applyFill="1" applyBorder="1" applyAlignment="1">
      <alignment horizontal="center" vertical="center"/>
    </xf>
    <xf numFmtId="0" fontId="12" fillId="4" borderId="0" xfId="2" applyFont="1" applyFill="1" applyAlignment="1">
      <alignment horizontal="center" vertical="center"/>
    </xf>
    <xf numFmtId="0" fontId="11" fillId="4" borderId="8" xfId="2" applyFont="1" applyFill="1" applyBorder="1" applyAlignment="1">
      <alignment horizontal="center" vertical="center"/>
    </xf>
    <xf numFmtId="0" fontId="11" fillId="4" borderId="9" xfId="2" applyFont="1" applyFill="1" applyBorder="1" applyAlignment="1">
      <alignment horizontal="center" vertical="center"/>
    </xf>
    <xf numFmtId="0" fontId="12" fillId="4" borderId="11" xfId="2" applyFont="1" applyFill="1" applyBorder="1" applyAlignment="1">
      <alignment vertical="center" wrapText="1"/>
    </xf>
    <xf numFmtId="166" fontId="12" fillId="4" borderId="2" xfId="2" applyNumberFormat="1" applyFont="1" applyFill="1" applyBorder="1" applyAlignment="1">
      <alignment horizontal="center" vertical="center"/>
    </xf>
    <xf numFmtId="0" fontId="12" fillId="4" borderId="0" xfId="2" applyFont="1" applyFill="1" applyAlignment="1">
      <alignment horizontal="left" vertical="center" wrapText="1"/>
    </xf>
    <xf numFmtId="164" fontId="9" fillId="4" borderId="0" xfId="3" applyFont="1" applyFill="1" applyBorder="1" applyAlignment="1" applyProtection="1">
      <alignment horizontal="center" vertical="center"/>
    </xf>
    <xf numFmtId="2" fontId="12" fillId="4" borderId="0" xfId="2" applyNumberFormat="1" applyFont="1" applyFill="1" applyAlignment="1">
      <alignment horizontal="center" vertical="center"/>
    </xf>
    <xf numFmtId="166" fontId="12" fillId="4" borderId="0" xfId="2" applyNumberFormat="1" applyFont="1" applyFill="1" applyAlignment="1">
      <alignment horizontal="center" vertical="center"/>
    </xf>
    <xf numFmtId="165" fontId="12" fillId="4" borderId="0" xfId="2" applyNumberFormat="1" applyFont="1" applyFill="1" applyAlignment="1">
      <alignment horizontal="center" vertical="center"/>
    </xf>
    <xf numFmtId="165" fontId="12" fillId="4" borderId="14" xfId="2" applyNumberFormat="1" applyFont="1" applyFill="1" applyBorder="1" applyAlignment="1">
      <alignment horizontal="center" vertical="center"/>
    </xf>
    <xf numFmtId="2" fontId="9" fillId="4" borderId="2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vertical="center" wrapText="1"/>
    </xf>
    <xf numFmtId="4" fontId="12" fillId="4" borderId="2" xfId="2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vertical="center"/>
    </xf>
    <xf numFmtId="0" fontId="9" fillId="4" borderId="2" xfId="0" applyFont="1" applyFill="1" applyBorder="1" applyAlignment="1">
      <alignment horizontal="center" vertical="center" wrapText="1"/>
    </xf>
    <xf numFmtId="165" fontId="9" fillId="4" borderId="2" xfId="0" applyNumberFormat="1" applyFont="1" applyFill="1" applyBorder="1" applyAlignment="1">
      <alignment horizontal="center" vertical="center"/>
    </xf>
    <xf numFmtId="1" fontId="9" fillId="4" borderId="11" xfId="0" applyNumberFormat="1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vertical="center" wrapText="1"/>
    </xf>
    <xf numFmtId="166" fontId="12" fillId="4" borderId="11" xfId="2" applyNumberFormat="1" applyFont="1" applyFill="1" applyBorder="1" applyAlignment="1">
      <alignment horizontal="center" vertical="center"/>
    </xf>
    <xf numFmtId="0" fontId="11" fillId="4" borderId="19" xfId="2" applyFont="1" applyFill="1" applyBorder="1" applyAlignment="1">
      <alignment horizontal="center" vertical="center"/>
    </xf>
    <xf numFmtId="0" fontId="11" fillId="4" borderId="20" xfId="2" applyFont="1" applyFill="1" applyBorder="1" applyAlignment="1">
      <alignment horizontal="center" vertical="center"/>
    </xf>
    <xf numFmtId="0" fontId="11" fillId="4" borderId="21" xfId="2" applyFont="1" applyFill="1" applyBorder="1" applyAlignment="1">
      <alignment horizontal="center" vertical="center"/>
    </xf>
    <xf numFmtId="0" fontId="21" fillId="4" borderId="0" xfId="2" applyFont="1" applyFill="1" applyAlignment="1">
      <alignment horizontal="center" vertical="center"/>
    </xf>
    <xf numFmtId="0" fontId="0" fillId="5" borderId="18" xfId="0" applyFill="1" applyBorder="1"/>
    <xf numFmtId="0" fontId="0" fillId="5" borderId="0" xfId="0" applyFill="1"/>
    <xf numFmtId="0" fontId="0" fillId="5" borderId="1" xfId="0" applyFill="1" applyBorder="1"/>
    <xf numFmtId="0" fontId="0" fillId="5" borderId="3" xfId="0" applyFill="1" applyBorder="1"/>
    <xf numFmtId="0" fontId="1" fillId="5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right" vertical="center" wrapText="1"/>
    </xf>
    <xf numFmtId="4" fontId="1" fillId="5" borderId="2" xfId="0" applyNumberFormat="1" applyFont="1" applyFill="1" applyBorder="1" applyAlignment="1">
      <alignment horizontal="right" vertical="center"/>
    </xf>
    <xf numFmtId="0" fontId="0" fillId="5" borderId="0" xfId="0" applyFill="1" applyAlignment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left" vertical="center" wrapText="1"/>
    </xf>
    <xf numFmtId="0" fontId="0" fillId="4" borderId="2" xfId="0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right" vertical="center"/>
    </xf>
    <xf numFmtId="9" fontId="0" fillId="5" borderId="0" xfId="1" applyFont="1" applyFill="1"/>
    <xf numFmtId="0" fontId="20" fillId="4" borderId="2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center" vertical="center" wrapText="1"/>
    </xf>
    <xf numFmtId="4" fontId="0" fillId="5" borderId="2" xfId="0" applyNumberFormat="1" applyFill="1" applyBorder="1" applyAlignment="1">
      <alignment horizontal="right" vertical="center"/>
    </xf>
    <xf numFmtId="4" fontId="13" fillId="5" borderId="2" xfId="0" applyNumberFormat="1" applyFont="1" applyFill="1" applyBorder="1" applyAlignment="1">
      <alignment horizontal="right" vertical="center"/>
    </xf>
    <xf numFmtId="0" fontId="1" fillId="5" borderId="0" xfId="0" applyFont="1" applyFill="1" applyAlignment="1">
      <alignment horizontal="right" vertical="center"/>
    </xf>
    <xf numFmtId="4" fontId="1" fillId="5" borderId="0" xfId="0" applyNumberFormat="1" applyFont="1" applyFill="1" applyAlignment="1">
      <alignment horizontal="right"/>
    </xf>
    <xf numFmtId="0" fontId="11" fillId="4" borderId="7" xfId="2" applyFont="1" applyFill="1" applyBorder="1" applyAlignment="1">
      <alignment horizontal="center" vertical="center"/>
    </xf>
    <xf numFmtId="165" fontId="12" fillId="0" borderId="2" xfId="2" applyNumberFormat="1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right" vertical="center"/>
    </xf>
    <xf numFmtId="4" fontId="12" fillId="0" borderId="5" xfId="2" applyNumberFormat="1" applyFont="1" applyBorder="1" applyAlignment="1">
      <alignment horizontal="center" vertical="center"/>
    </xf>
    <xf numFmtId="166" fontId="12" fillId="0" borderId="20" xfId="2" applyNumberFormat="1" applyFont="1" applyBorder="1" applyAlignment="1">
      <alignment horizontal="center" vertical="center"/>
    </xf>
    <xf numFmtId="165" fontId="12" fillId="0" borderId="21" xfId="2" applyNumberFormat="1" applyFont="1" applyBorder="1" applyAlignment="1">
      <alignment horizontal="center" vertical="center"/>
    </xf>
    <xf numFmtId="0" fontId="11" fillId="0" borderId="23" xfId="2" applyFont="1" applyBorder="1" applyAlignment="1">
      <alignment horizontal="center" vertical="center"/>
    </xf>
    <xf numFmtId="0" fontId="11" fillId="0" borderId="24" xfId="2" applyFont="1" applyBorder="1" applyAlignment="1">
      <alignment horizontal="center" vertical="center"/>
    </xf>
    <xf numFmtId="0" fontId="2" fillId="5" borderId="5" xfId="0" applyFont="1" applyFill="1" applyBorder="1" applyAlignment="1">
      <alignment horizontal="center"/>
    </xf>
    <xf numFmtId="0" fontId="0" fillId="5" borderId="4" xfId="0" applyFill="1" applyBorder="1"/>
    <xf numFmtId="0" fontId="1" fillId="5" borderId="5" xfId="0" applyFont="1" applyFill="1" applyBorder="1" applyAlignment="1">
      <alignment horizontal="center"/>
    </xf>
    <xf numFmtId="0" fontId="0" fillId="5" borderId="6" xfId="0" applyFill="1" applyBorder="1"/>
    <xf numFmtId="0" fontId="0" fillId="5" borderId="5" xfId="0" applyFill="1" applyBorder="1" applyAlignment="1">
      <alignment horizontal="center"/>
    </xf>
    <xf numFmtId="0" fontId="3" fillId="5" borderId="5" xfId="0" applyFont="1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0" fillId="5" borderId="4" xfId="0" applyFill="1" applyBorder="1" applyAlignment="1">
      <alignment horizontal="left" wrapText="1"/>
    </xf>
    <xf numFmtId="0" fontId="0" fillId="5" borderId="6" xfId="0" applyFill="1" applyBorder="1" applyAlignment="1">
      <alignment horizontal="left" wrapText="1"/>
    </xf>
    <xf numFmtId="0" fontId="0" fillId="5" borderId="4" xfId="0" applyFill="1" applyBorder="1" applyAlignment="1">
      <alignment wrapText="1"/>
    </xf>
    <xf numFmtId="0" fontId="0" fillId="5" borderId="6" xfId="0" applyFill="1" applyBorder="1" applyAlignment="1">
      <alignment wrapText="1"/>
    </xf>
    <xf numFmtId="0" fontId="13" fillId="5" borderId="2" xfId="0" applyFont="1" applyFill="1" applyBorder="1" applyAlignment="1">
      <alignment horizontal="right" vertical="center"/>
    </xf>
    <xf numFmtId="168" fontId="18" fillId="3" borderId="16" xfId="0" applyNumberFormat="1" applyFont="1" applyFill="1" applyBorder="1" applyAlignment="1">
      <alignment horizontal="left" vertical="center"/>
    </xf>
    <xf numFmtId="168" fontId="18" fillId="3" borderId="17" xfId="0" applyNumberFormat="1" applyFont="1" applyFill="1" applyBorder="1" applyAlignment="1">
      <alignment horizontal="left" vertical="center"/>
    </xf>
    <xf numFmtId="0" fontId="18" fillId="3" borderId="15" xfId="0" applyFont="1" applyFill="1" applyBorder="1" applyAlignment="1">
      <alignment horizontal="right" vertical="center"/>
    </xf>
    <xf numFmtId="0" fontId="18" fillId="3" borderId="16" xfId="0" applyFont="1" applyFill="1" applyBorder="1" applyAlignment="1">
      <alignment horizontal="right" vertical="center"/>
    </xf>
    <xf numFmtId="0" fontId="12" fillId="0" borderId="10" xfId="2" applyFont="1" applyBorder="1" applyAlignment="1">
      <alignment horizontal="center" vertical="center"/>
    </xf>
    <xf numFmtId="0" fontId="12" fillId="0" borderId="11" xfId="2" applyFont="1" applyBorder="1" applyAlignment="1">
      <alignment horizontal="center" vertical="center"/>
    </xf>
    <xf numFmtId="0" fontId="12" fillId="0" borderId="11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12" fillId="4" borderId="22" xfId="2" applyFont="1" applyFill="1" applyBorder="1" applyAlignment="1">
      <alignment horizontal="center" vertical="center"/>
    </xf>
    <xf numFmtId="0" fontId="11" fillId="4" borderId="7" xfId="2" applyFont="1" applyFill="1" applyBorder="1" applyAlignment="1">
      <alignment horizontal="center" vertical="center"/>
    </xf>
    <xf numFmtId="0" fontId="11" fillId="4" borderId="8" xfId="2" applyFont="1" applyFill="1" applyBorder="1" applyAlignment="1">
      <alignment horizontal="center" vertical="center"/>
    </xf>
    <xf numFmtId="0" fontId="12" fillId="4" borderId="10" xfId="2" applyFont="1" applyFill="1" applyBorder="1" applyAlignment="1">
      <alignment horizontal="center" vertical="center"/>
    </xf>
    <xf numFmtId="0" fontId="12" fillId="4" borderId="11" xfId="2" applyFont="1" applyFill="1" applyBorder="1" applyAlignment="1">
      <alignment horizontal="center" vertical="center"/>
    </xf>
    <xf numFmtId="0" fontId="12" fillId="4" borderId="0" xfId="2" applyFont="1" applyFill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/>
    </xf>
  </cellXfs>
  <cellStyles count="4">
    <cellStyle name="Normal" xfId="0" builtinId="0"/>
    <cellStyle name="Normal 3" xfId="2" xr:uid="{3D9DDCE0-E63E-49B9-8DB6-DABF327CC7F0}"/>
    <cellStyle name="Porcentagem" xfId="1" builtinId="5"/>
    <cellStyle name="Vírgula 2" xfId="3" xr:uid="{1217F2DA-E1F6-49E9-916B-B82B3F2F5F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0</xdr:colOff>
      <xdr:row>0</xdr:row>
      <xdr:rowOff>0</xdr:rowOff>
    </xdr:from>
    <xdr:ext cx="981075" cy="1276350"/>
    <xdr:pic>
      <xdr:nvPicPr>
        <xdr:cNvPr id="3" name="Logo">
          <a:extLst>
            <a:ext uri="{FF2B5EF4-FFF2-40B4-BE49-F238E27FC236}">
              <a16:creationId xmlns:a16="http://schemas.microsoft.com/office/drawing/2014/main" id="{808C5CAD-ABC8-4F34-A14B-41A105C7E6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668000" y="0"/>
          <a:ext cx="981075" cy="12763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30241</xdr:colOff>
      <xdr:row>0</xdr:row>
      <xdr:rowOff>9720</xdr:rowOff>
    </xdr:from>
    <xdr:to>
      <xdr:col>6</xdr:col>
      <xdr:colOff>1104901</xdr:colOff>
      <xdr:row>2</xdr:row>
      <xdr:rowOff>390525</xdr:rowOff>
    </xdr:to>
    <xdr:pic>
      <xdr:nvPicPr>
        <xdr:cNvPr id="2" name="Logo">
          <a:extLst>
            <a:ext uri="{FF2B5EF4-FFF2-40B4-BE49-F238E27FC236}">
              <a16:creationId xmlns:a16="http://schemas.microsoft.com/office/drawing/2014/main" id="{7185E8A7-4216-4878-ABD2-BCA65059A2DE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450216" y="9720"/>
          <a:ext cx="1074660" cy="119995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0</xdr:row>
      <xdr:rowOff>28575</xdr:rowOff>
    </xdr:from>
    <xdr:to>
      <xdr:col>6</xdr:col>
      <xdr:colOff>1085851</xdr:colOff>
      <xdr:row>2</xdr:row>
      <xdr:rowOff>390525</xdr:rowOff>
    </xdr:to>
    <xdr:pic>
      <xdr:nvPicPr>
        <xdr:cNvPr id="2" name="Logo 2">
          <a:extLst>
            <a:ext uri="{FF2B5EF4-FFF2-40B4-BE49-F238E27FC236}">
              <a16:creationId xmlns:a16="http://schemas.microsoft.com/office/drawing/2014/main" id="{F820D320-1085-4261-A36D-88AE5553F14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715250" y="28575"/>
          <a:ext cx="1038226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6F750-C879-4430-BB75-5B02988D11C0}">
  <dimension ref="A1:L47"/>
  <sheetViews>
    <sheetView topLeftCell="A34" workbookViewId="0">
      <selection activeCell="A23" sqref="A23:K31"/>
    </sheetView>
  </sheetViews>
  <sheetFormatPr defaultRowHeight="15"/>
  <cols>
    <col min="1" max="1" width="8" style="91" customWidth="1"/>
    <col min="2" max="2" width="37" style="91" customWidth="1"/>
    <col min="3" max="4" width="12" style="91" customWidth="1"/>
    <col min="5" max="5" width="14" style="91" customWidth="1"/>
    <col min="6" max="6" width="13" style="91" customWidth="1"/>
    <col min="7" max="7" width="16" style="91" customWidth="1"/>
    <col min="8" max="8" width="14" style="91" customWidth="1"/>
    <col min="9" max="9" width="18" style="91" customWidth="1"/>
    <col min="10" max="10" width="16" style="91" customWidth="1"/>
    <col min="11" max="11" width="15" style="91" customWidth="1"/>
    <col min="12" max="16384" width="9.140625" style="91"/>
  </cols>
  <sheetData>
    <row r="1" spans="1:12" ht="33.950000000000003" customHeight="1">
      <c r="A1" s="125" t="s">
        <v>0</v>
      </c>
      <c r="B1" s="126"/>
      <c r="C1" s="126"/>
      <c r="D1" s="126"/>
      <c r="E1" s="126"/>
      <c r="F1" s="127" t="s">
        <v>1</v>
      </c>
      <c r="G1" s="126"/>
      <c r="H1" s="126"/>
      <c r="I1" s="126"/>
      <c r="J1" s="128"/>
      <c r="K1" s="90"/>
    </row>
    <row r="2" spans="1:12" ht="33.950000000000003" customHeight="1">
      <c r="A2" s="129" t="s">
        <v>2</v>
      </c>
      <c r="B2" s="126"/>
      <c r="C2" s="126"/>
      <c r="D2" s="126"/>
      <c r="E2" s="126"/>
      <c r="F2" s="130" t="s">
        <v>3</v>
      </c>
      <c r="G2" s="131"/>
      <c r="H2" s="132" t="s">
        <v>4</v>
      </c>
      <c r="I2" s="132"/>
      <c r="J2" s="133"/>
      <c r="K2" s="92"/>
    </row>
    <row r="3" spans="1:12" ht="33.950000000000003" customHeight="1">
      <c r="A3" s="129" t="s">
        <v>5</v>
      </c>
      <c r="B3" s="126"/>
      <c r="C3" s="126"/>
      <c r="D3" s="126"/>
      <c r="E3" s="126"/>
      <c r="F3" s="130" t="s">
        <v>6</v>
      </c>
      <c r="G3" s="126"/>
      <c r="H3" s="132" t="s">
        <v>7</v>
      </c>
      <c r="I3" s="134"/>
      <c r="J3" s="135"/>
      <c r="K3" s="93"/>
    </row>
    <row r="5" spans="1:12" ht="39.950000000000003" customHeight="1">
      <c r="A5" s="94" t="s">
        <v>8</v>
      </c>
      <c r="B5" s="94" t="s">
        <v>9</v>
      </c>
      <c r="C5" s="94" t="s">
        <v>10</v>
      </c>
      <c r="D5" s="94" t="s">
        <v>11</v>
      </c>
      <c r="E5" s="94" t="s">
        <v>12</v>
      </c>
      <c r="F5" s="94" t="s">
        <v>13</v>
      </c>
      <c r="G5" s="94" t="s">
        <v>14</v>
      </c>
      <c r="H5" s="94" t="s">
        <v>15</v>
      </c>
      <c r="I5" s="94" t="s">
        <v>16</v>
      </c>
      <c r="J5" s="94" t="s">
        <v>17</v>
      </c>
      <c r="K5" s="94" t="s">
        <v>18</v>
      </c>
    </row>
    <row r="6" spans="1:12" s="99" customFormat="1" ht="24.95" customHeight="1">
      <c r="A6" s="95" t="s">
        <v>19</v>
      </c>
      <c r="B6" s="96" t="s">
        <v>20</v>
      </c>
      <c r="C6" s="94"/>
      <c r="D6" s="97"/>
      <c r="E6" s="97"/>
      <c r="F6" s="98"/>
      <c r="G6" s="98"/>
      <c r="H6" s="98">
        <f>SUM(H7:H12)</f>
        <v>0</v>
      </c>
      <c r="I6" s="98">
        <f>SUM(I7:I12)</f>
        <v>0</v>
      </c>
      <c r="J6" s="98">
        <v>0</v>
      </c>
      <c r="K6" s="98">
        <f>SUM(K7:K12)</f>
        <v>0</v>
      </c>
    </row>
    <row r="7" spans="1:12" ht="84.95" customHeight="1">
      <c r="A7" s="100" t="s">
        <v>21</v>
      </c>
      <c r="B7" s="101" t="s">
        <v>22</v>
      </c>
      <c r="C7" s="102" t="s">
        <v>23</v>
      </c>
      <c r="D7" s="103" t="s">
        <v>24</v>
      </c>
      <c r="E7" s="102" t="s">
        <v>25</v>
      </c>
      <c r="F7" s="104">
        <v>3460.4</v>
      </c>
      <c r="G7" s="104"/>
      <c r="H7" s="104">
        <v>0</v>
      </c>
      <c r="I7" s="104">
        <f>K7-H7</f>
        <v>0</v>
      </c>
      <c r="J7" s="104">
        <v>0</v>
      </c>
      <c r="K7" s="104">
        <f>ROUND(F7*G7,2)</f>
        <v>0</v>
      </c>
    </row>
    <row r="8" spans="1:12" ht="69.95" customHeight="1">
      <c r="A8" s="100" t="s">
        <v>26</v>
      </c>
      <c r="B8" s="101" t="s">
        <v>27</v>
      </c>
      <c r="C8" s="102" t="s">
        <v>23</v>
      </c>
      <c r="D8" s="103" t="s">
        <v>28</v>
      </c>
      <c r="E8" s="102" t="s">
        <v>29</v>
      </c>
      <c r="F8" s="104">
        <v>6</v>
      </c>
      <c r="G8" s="104"/>
      <c r="H8" s="104">
        <v>0</v>
      </c>
      <c r="I8" s="104">
        <f t="shared" ref="I8:I28" si="0">K8-H8</f>
        <v>0</v>
      </c>
      <c r="J8" s="104">
        <v>0</v>
      </c>
      <c r="K8" s="104">
        <f t="shared" ref="K8:K45" si="1">ROUND(F8*G8,2)</f>
        <v>0</v>
      </c>
      <c r="L8" s="105"/>
    </row>
    <row r="9" spans="1:12" ht="39.950000000000003" customHeight="1">
      <c r="A9" s="100" t="s">
        <v>30</v>
      </c>
      <c r="B9" s="101" t="s">
        <v>31</v>
      </c>
      <c r="C9" s="102" t="s">
        <v>23</v>
      </c>
      <c r="D9" s="103" t="s">
        <v>32</v>
      </c>
      <c r="E9" s="102" t="s">
        <v>29</v>
      </c>
      <c r="F9" s="104">
        <v>6</v>
      </c>
      <c r="G9" s="104"/>
      <c r="H9" s="104">
        <v>0</v>
      </c>
      <c r="I9" s="104">
        <f t="shared" si="0"/>
        <v>0</v>
      </c>
      <c r="J9" s="104">
        <v>0</v>
      </c>
      <c r="K9" s="104">
        <f t="shared" si="1"/>
        <v>0</v>
      </c>
    </row>
    <row r="10" spans="1:12" ht="39.950000000000003" customHeight="1">
      <c r="A10" s="100" t="s">
        <v>33</v>
      </c>
      <c r="B10" s="101" t="s">
        <v>34</v>
      </c>
      <c r="C10" s="102" t="s">
        <v>23</v>
      </c>
      <c r="D10" s="103" t="s">
        <v>35</v>
      </c>
      <c r="E10" s="102" t="s">
        <v>25</v>
      </c>
      <c r="F10" s="104">
        <v>24</v>
      </c>
      <c r="G10" s="104"/>
      <c r="H10" s="104">
        <v>0</v>
      </c>
      <c r="I10" s="104">
        <f t="shared" si="0"/>
        <v>0</v>
      </c>
      <c r="J10" s="104">
        <v>0</v>
      </c>
      <c r="K10" s="104">
        <f t="shared" si="1"/>
        <v>0</v>
      </c>
    </row>
    <row r="11" spans="1:12" ht="39.950000000000003" customHeight="1">
      <c r="A11" s="100" t="s">
        <v>36</v>
      </c>
      <c r="B11" s="106" t="s">
        <v>37</v>
      </c>
      <c r="C11" s="102" t="s">
        <v>23</v>
      </c>
      <c r="D11" s="103" t="s">
        <v>38</v>
      </c>
      <c r="E11" s="102" t="s">
        <v>25</v>
      </c>
      <c r="F11" s="104">
        <v>24</v>
      </c>
      <c r="G11" s="104"/>
      <c r="H11" s="104">
        <v>0</v>
      </c>
      <c r="I11" s="104">
        <f t="shared" si="0"/>
        <v>0</v>
      </c>
      <c r="J11" s="104">
        <v>0</v>
      </c>
      <c r="K11" s="104">
        <f t="shared" si="1"/>
        <v>0</v>
      </c>
    </row>
    <row r="12" spans="1:12" s="99" customFormat="1" ht="24.95" customHeight="1">
      <c r="A12" s="100" t="s">
        <v>39</v>
      </c>
      <c r="B12" s="101" t="s">
        <v>40</v>
      </c>
      <c r="C12" s="102" t="s">
        <v>23</v>
      </c>
      <c r="D12" s="103" t="s">
        <v>41</v>
      </c>
      <c r="E12" s="102" t="s">
        <v>42</v>
      </c>
      <c r="F12" s="104">
        <v>899.2</v>
      </c>
      <c r="G12" s="104"/>
      <c r="H12" s="104">
        <v>0</v>
      </c>
      <c r="I12" s="104">
        <f t="shared" si="0"/>
        <v>0</v>
      </c>
      <c r="J12" s="104">
        <v>0</v>
      </c>
      <c r="K12" s="104">
        <f t="shared" si="1"/>
        <v>0</v>
      </c>
    </row>
    <row r="13" spans="1:12" s="99" customFormat="1" ht="24.95" customHeight="1">
      <c r="A13" s="95" t="s">
        <v>43</v>
      </c>
      <c r="B13" s="96" t="s">
        <v>44</v>
      </c>
      <c r="C13" s="94"/>
      <c r="D13" s="94"/>
      <c r="E13" s="94"/>
      <c r="F13" s="98"/>
      <c r="G13" s="98"/>
      <c r="H13" s="104">
        <v>0</v>
      </c>
      <c r="I13" s="98">
        <f>SUM(I14:I21)</f>
        <v>0</v>
      </c>
      <c r="J13" s="98">
        <f>H13+I13</f>
        <v>0</v>
      </c>
      <c r="K13" s="98">
        <f>SUM(K14:K21)</f>
        <v>0</v>
      </c>
    </row>
    <row r="14" spans="1:12" ht="39.950000000000003" customHeight="1">
      <c r="A14" s="107" t="s">
        <v>45</v>
      </c>
      <c r="B14" s="108" t="s">
        <v>46</v>
      </c>
      <c r="C14" s="109" t="s">
        <v>47</v>
      </c>
      <c r="D14" s="109" t="s">
        <v>19</v>
      </c>
      <c r="E14" s="109" t="s">
        <v>42</v>
      </c>
      <c r="F14" s="110">
        <v>899.2</v>
      </c>
      <c r="G14" s="110"/>
      <c r="H14" s="104">
        <v>0</v>
      </c>
      <c r="I14" s="104">
        <f t="shared" si="0"/>
        <v>0</v>
      </c>
      <c r="J14" s="110">
        <v>0</v>
      </c>
      <c r="K14" s="110">
        <f t="shared" si="1"/>
        <v>0</v>
      </c>
    </row>
    <row r="15" spans="1:12" ht="39.950000000000003" customHeight="1">
      <c r="A15" s="100" t="s">
        <v>48</v>
      </c>
      <c r="B15" s="101" t="s">
        <v>49</v>
      </c>
      <c r="C15" s="102" t="s">
        <v>50</v>
      </c>
      <c r="D15" s="102">
        <v>90082</v>
      </c>
      <c r="E15" s="102" t="s">
        <v>51</v>
      </c>
      <c r="F15" s="104">
        <v>412.96</v>
      </c>
      <c r="G15" s="104"/>
      <c r="H15" s="104">
        <v>0</v>
      </c>
      <c r="I15" s="104">
        <f t="shared" si="0"/>
        <v>0</v>
      </c>
      <c r="J15" s="104">
        <v>0</v>
      </c>
      <c r="K15" s="104">
        <f t="shared" si="1"/>
        <v>0</v>
      </c>
    </row>
    <row r="16" spans="1:12" ht="54.95" customHeight="1">
      <c r="A16" s="100" t="s">
        <v>52</v>
      </c>
      <c r="B16" s="101" t="s">
        <v>53</v>
      </c>
      <c r="C16" s="102" t="s">
        <v>50</v>
      </c>
      <c r="D16" s="102">
        <v>90084</v>
      </c>
      <c r="E16" s="102" t="s">
        <v>51</v>
      </c>
      <c r="F16" s="104">
        <v>981.01</v>
      </c>
      <c r="G16" s="104"/>
      <c r="H16" s="104">
        <v>0</v>
      </c>
      <c r="I16" s="104">
        <f t="shared" si="0"/>
        <v>0</v>
      </c>
      <c r="J16" s="104">
        <v>0</v>
      </c>
      <c r="K16" s="104">
        <f t="shared" si="1"/>
        <v>0</v>
      </c>
    </row>
    <row r="17" spans="1:11" ht="54.95" customHeight="1">
      <c r="A17" s="100" t="s">
        <v>54</v>
      </c>
      <c r="B17" s="101" t="s">
        <v>55</v>
      </c>
      <c r="C17" s="102" t="s">
        <v>50</v>
      </c>
      <c r="D17" s="102">
        <v>90086</v>
      </c>
      <c r="E17" s="102" t="s">
        <v>51</v>
      </c>
      <c r="F17" s="104">
        <v>334.62</v>
      </c>
      <c r="G17" s="104"/>
      <c r="H17" s="104">
        <v>0</v>
      </c>
      <c r="I17" s="104">
        <f t="shared" si="0"/>
        <v>0</v>
      </c>
      <c r="J17" s="104">
        <v>0</v>
      </c>
      <c r="K17" s="104">
        <f t="shared" si="1"/>
        <v>0</v>
      </c>
    </row>
    <row r="18" spans="1:11" ht="39.950000000000003" customHeight="1">
      <c r="A18" s="100" t="s">
        <v>56</v>
      </c>
      <c r="B18" s="101" t="s">
        <v>57</v>
      </c>
      <c r="C18" s="102" t="s">
        <v>23</v>
      </c>
      <c r="D18" s="103" t="s">
        <v>58</v>
      </c>
      <c r="E18" s="102" t="s">
        <v>51</v>
      </c>
      <c r="F18" s="104">
        <v>105.34</v>
      </c>
      <c r="G18" s="104"/>
      <c r="H18" s="104">
        <v>0</v>
      </c>
      <c r="I18" s="104">
        <f t="shared" si="0"/>
        <v>0</v>
      </c>
      <c r="J18" s="104">
        <v>0</v>
      </c>
      <c r="K18" s="104">
        <f t="shared" si="1"/>
        <v>0</v>
      </c>
    </row>
    <row r="19" spans="1:11" ht="39.950000000000003" customHeight="1">
      <c r="A19" s="100" t="s">
        <v>59</v>
      </c>
      <c r="B19" s="101" t="s">
        <v>60</v>
      </c>
      <c r="C19" s="102" t="s">
        <v>23</v>
      </c>
      <c r="D19" s="103" t="s">
        <v>61</v>
      </c>
      <c r="E19" s="102" t="s">
        <v>51</v>
      </c>
      <c r="F19" s="104">
        <v>1625.23</v>
      </c>
      <c r="G19" s="104"/>
      <c r="H19" s="104">
        <v>0</v>
      </c>
      <c r="I19" s="104">
        <f t="shared" si="0"/>
        <v>0</v>
      </c>
      <c r="J19" s="104">
        <v>0</v>
      </c>
      <c r="K19" s="104">
        <f t="shared" si="1"/>
        <v>0</v>
      </c>
    </row>
    <row r="20" spans="1:11" ht="39.950000000000003" customHeight="1">
      <c r="A20" s="100" t="s">
        <v>62</v>
      </c>
      <c r="B20" s="101" t="s">
        <v>63</v>
      </c>
      <c r="C20" s="102" t="s">
        <v>23</v>
      </c>
      <c r="D20" s="103" t="s">
        <v>64</v>
      </c>
      <c r="E20" s="102" t="s">
        <v>51</v>
      </c>
      <c r="F20" s="104">
        <v>103.36</v>
      </c>
      <c r="G20" s="104"/>
      <c r="H20" s="104">
        <v>0</v>
      </c>
      <c r="I20" s="104">
        <f t="shared" si="0"/>
        <v>0</v>
      </c>
      <c r="J20" s="104">
        <v>0</v>
      </c>
      <c r="K20" s="104">
        <f t="shared" si="1"/>
        <v>0</v>
      </c>
    </row>
    <row r="21" spans="1:11" ht="39.950000000000003" customHeight="1">
      <c r="A21" s="100" t="s">
        <v>65</v>
      </c>
      <c r="B21" s="101" t="s">
        <v>66</v>
      </c>
      <c r="C21" s="102" t="s">
        <v>23</v>
      </c>
      <c r="D21" s="103" t="s">
        <v>67</v>
      </c>
      <c r="E21" s="102" t="s">
        <v>51</v>
      </c>
      <c r="F21" s="104">
        <v>103.36</v>
      </c>
      <c r="G21" s="104"/>
      <c r="H21" s="104">
        <v>0</v>
      </c>
      <c r="I21" s="104">
        <f t="shared" si="0"/>
        <v>0</v>
      </c>
      <c r="J21" s="104">
        <v>0</v>
      </c>
      <c r="K21" s="104">
        <f t="shared" si="1"/>
        <v>0</v>
      </c>
    </row>
    <row r="22" spans="1:11" s="99" customFormat="1" ht="24.95" customHeight="1">
      <c r="A22" s="95" t="s">
        <v>68</v>
      </c>
      <c r="B22" s="96" t="s">
        <v>69</v>
      </c>
      <c r="C22" s="94"/>
      <c r="D22" s="94"/>
      <c r="E22" s="94"/>
      <c r="F22" s="98"/>
      <c r="G22" s="98"/>
      <c r="H22" s="98">
        <f>SUM(H23:H26)</f>
        <v>0</v>
      </c>
      <c r="I22" s="98">
        <f>SUM(I23:I26)</f>
        <v>0</v>
      </c>
      <c r="J22" s="98">
        <f>H22+I22</f>
        <v>0</v>
      </c>
      <c r="K22" s="98">
        <f>SUM(K23:K26)</f>
        <v>0</v>
      </c>
    </row>
    <row r="23" spans="1:11" ht="54.95" customHeight="1">
      <c r="A23" s="100" t="s">
        <v>70</v>
      </c>
      <c r="B23" s="101" t="s">
        <v>71</v>
      </c>
      <c r="C23" s="102" t="s">
        <v>50</v>
      </c>
      <c r="D23" s="102">
        <v>101570</v>
      </c>
      <c r="E23" s="102" t="s">
        <v>25</v>
      </c>
      <c r="F23" s="104">
        <v>825.9</v>
      </c>
      <c r="G23" s="104"/>
      <c r="H23" s="104">
        <v>0</v>
      </c>
      <c r="I23" s="104">
        <f t="shared" si="0"/>
        <v>0</v>
      </c>
      <c r="J23" s="104">
        <v>0</v>
      </c>
      <c r="K23" s="104">
        <f t="shared" si="1"/>
        <v>0</v>
      </c>
    </row>
    <row r="24" spans="1:11" ht="54.95" customHeight="1">
      <c r="A24" s="100" t="s">
        <v>72</v>
      </c>
      <c r="B24" s="101" t="s">
        <v>73</v>
      </c>
      <c r="C24" s="102" t="s">
        <v>50</v>
      </c>
      <c r="D24" s="102">
        <v>101572</v>
      </c>
      <c r="E24" s="102" t="s">
        <v>25</v>
      </c>
      <c r="F24" s="104">
        <v>1962</v>
      </c>
      <c r="G24" s="104"/>
      <c r="H24" s="104">
        <v>0</v>
      </c>
      <c r="I24" s="104">
        <f t="shared" si="0"/>
        <v>0</v>
      </c>
      <c r="J24" s="104">
        <v>0</v>
      </c>
      <c r="K24" s="104">
        <f t="shared" si="1"/>
        <v>0</v>
      </c>
    </row>
    <row r="25" spans="1:11" ht="54.95" customHeight="1">
      <c r="A25" s="100" t="s">
        <v>74</v>
      </c>
      <c r="B25" s="101" t="s">
        <v>75</v>
      </c>
      <c r="C25" s="102" t="s">
        <v>50</v>
      </c>
      <c r="D25" s="102">
        <v>101574</v>
      </c>
      <c r="E25" s="102" t="s">
        <v>25</v>
      </c>
      <c r="F25" s="104">
        <v>669.23</v>
      </c>
      <c r="G25" s="104"/>
      <c r="H25" s="104">
        <v>0</v>
      </c>
      <c r="I25" s="104">
        <f t="shared" si="0"/>
        <v>0</v>
      </c>
      <c r="J25" s="104">
        <v>0</v>
      </c>
      <c r="K25" s="104">
        <f t="shared" si="1"/>
        <v>0</v>
      </c>
    </row>
    <row r="26" spans="1:11" ht="39.950000000000003" customHeight="1">
      <c r="A26" s="100" t="s">
        <v>76</v>
      </c>
      <c r="B26" s="101" t="s">
        <v>77</v>
      </c>
      <c r="C26" s="102" t="s">
        <v>23</v>
      </c>
      <c r="D26" s="103" t="s">
        <v>78</v>
      </c>
      <c r="E26" s="102" t="s">
        <v>79</v>
      </c>
      <c r="F26" s="104">
        <v>528</v>
      </c>
      <c r="G26" s="104"/>
      <c r="H26" s="104">
        <v>0</v>
      </c>
      <c r="I26" s="104">
        <f t="shared" si="0"/>
        <v>0</v>
      </c>
      <c r="J26" s="104">
        <v>0</v>
      </c>
      <c r="K26" s="104">
        <f t="shared" si="1"/>
        <v>0</v>
      </c>
    </row>
    <row r="27" spans="1:11" ht="39.950000000000003" customHeight="1">
      <c r="A27" s="116" t="s">
        <v>80</v>
      </c>
      <c r="B27" s="117" t="s">
        <v>81</v>
      </c>
      <c r="C27" s="118"/>
      <c r="D27" s="118"/>
      <c r="E27" s="118"/>
      <c r="F27" s="119"/>
      <c r="G27" s="119"/>
      <c r="H27" s="119">
        <f>SUM(H28)</f>
        <v>0</v>
      </c>
      <c r="I27" s="119">
        <f>SUM(I28)</f>
        <v>0</v>
      </c>
      <c r="J27" s="119">
        <v>0</v>
      </c>
      <c r="K27" s="119">
        <f>SUM(K28)</f>
        <v>0</v>
      </c>
    </row>
    <row r="28" spans="1:11" ht="54.95" customHeight="1">
      <c r="A28" s="100" t="s">
        <v>82</v>
      </c>
      <c r="B28" s="101" t="s">
        <v>83</v>
      </c>
      <c r="C28" s="102" t="s">
        <v>47</v>
      </c>
      <c r="D28" s="102" t="s">
        <v>43</v>
      </c>
      <c r="E28" s="102" t="s">
        <v>42</v>
      </c>
      <c r="F28" s="104">
        <v>818.8</v>
      </c>
      <c r="G28" s="104"/>
      <c r="H28" s="104">
        <v>0</v>
      </c>
      <c r="I28" s="104">
        <f t="shared" si="0"/>
        <v>0</v>
      </c>
      <c r="J28" s="104">
        <v>0</v>
      </c>
      <c r="K28" s="104">
        <f t="shared" si="1"/>
        <v>0</v>
      </c>
    </row>
    <row r="29" spans="1:11" ht="39.950000000000003" customHeight="1">
      <c r="A29" s="116" t="s">
        <v>84</v>
      </c>
      <c r="B29" s="117" t="s">
        <v>85</v>
      </c>
      <c r="C29" s="118"/>
      <c r="D29" s="118"/>
      <c r="E29" s="118"/>
      <c r="F29" s="119"/>
      <c r="G29" s="119"/>
      <c r="H29" s="119">
        <f>SUM(H30:H36)</f>
        <v>0</v>
      </c>
      <c r="I29" s="119">
        <f>SUM(I30:I36)</f>
        <v>0</v>
      </c>
      <c r="J29" s="119">
        <v>0</v>
      </c>
      <c r="K29" s="119">
        <f>SUM(K30:K36)</f>
        <v>0</v>
      </c>
    </row>
    <row r="30" spans="1:11" ht="54.95" customHeight="1">
      <c r="A30" s="100" t="s">
        <v>86</v>
      </c>
      <c r="B30" s="101" t="s">
        <v>87</v>
      </c>
      <c r="C30" s="102" t="s">
        <v>47</v>
      </c>
      <c r="D30" s="102" t="s">
        <v>68</v>
      </c>
      <c r="E30" s="102" t="s">
        <v>12</v>
      </c>
      <c r="F30" s="104">
        <v>6</v>
      </c>
      <c r="G30" s="104"/>
      <c r="H30" s="104">
        <v>0</v>
      </c>
      <c r="I30" s="104">
        <f t="shared" ref="I30:I43" si="2">K30-H30</f>
        <v>0</v>
      </c>
      <c r="J30" s="104">
        <v>0</v>
      </c>
      <c r="K30" s="104">
        <f t="shared" si="1"/>
        <v>0</v>
      </c>
    </row>
    <row r="31" spans="1:11" ht="54.95" customHeight="1">
      <c r="A31" s="100" t="s">
        <v>88</v>
      </c>
      <c r="B31" s="101" t="s">
        <v>89</v>
      </c>
      <c r="C31" s="102" t="s">
        <v>47</v>
      </c>
      <c r="D31" s="102" t="s">
        <v>80</v>
      </c>
      <c r="E31" s="102" t="s">
        <v>12</v>
      </c>
      <c r="F31" s="104">
        <v>4</v>
      </c>
      <c r="G31" s="104"/>
      <c r="H31" s="104">
        <v>0</v>
      </c>
      <c r="I31" s="104">
        <f t="shared" si="2"/>
        <v>0</v>
      </c>
      <c r="J31" s="104">
        <v>0</v>
      </c>
      <c r="K31" s="104">
        <f t="shared" si="1"/>
        <v>0</v>
      </c>
    </row>
    <row r="32" spans="1:11" ht="54.95" customHeight="1">
      <c r="A32" s="107" t="s">
        <v>90</v>
      </c>
      <c r="B32" s="108" t="s">
        <v>91</v>
      </c>
      <c r="C32" s="109" t="s">
        <v>47</v>
      </c>
      <c r="D32" s="109" t="s">
        <v>84</v>
      </c>
      <c r="E32" s="109" t="s">
        <v>12</v>
      </c>
      <c r="F32" s="110">
        <v>2</v>
      </c>
      <c r="G32" s="110"/>
      <c r="H32" s="104">
        <v>0</v>
      </c>
      <c r="I32" s="110">
        <f t="shared" si="2"/>
        <v>0</v>
      </c>
      <c r="J32" s="110">
        <v>0</v>
      </c>
      <c r="K32" s="110">
        <f t="shared" si="1"/>
        <v>0</v>
      </c>
    </row>
    <row r="33" spans="1:11" ht="54.95" customHeight="1">
      <c r="A33" s="107" t="s">
        <v>92</v>
      </c>
      <c r="B33" s="108" t="s">
        <v>93</v>
      </c>
      <c r="C33" s="109" t="s">
        <v>47</v>
      </c>
      <c r="D33" s="109" t="s">
        <v>94</v>
      </c>
      <c r="E33" s="109" t="s">
        <v>12</v>
      </c>
      <c r="F33" s="110">
        <v>4</v>
      </c>
      <c r="G33" s="110"/>
      <c r="H33" s="104">
        <v>0</v>
      </c>
      <c r="I33" s="110">
        <f t="shared" si="2"/>
        <v>0</v>
      </c>
      <c r="J33" s="110">
        <v>0</v>
      </c>
      <c r="K33" s="110">
        <f t="shared" si="1"/>
        <v>0</v>
      </c>
    </row>
    <row r="34" spans="1:11" ht="54.95" customHeight="1">
      <c r="A34" s="107" t="s">
        <v>95</v>
      </c>
      <c r="B34" s="108" t="s">
        <v>96</v>
      </c>
      <c r="C34" s="109" t="s">
        <v>47</v>
      </c>
      <c r="D34" s="109" t="s">
        <v>97</v>
      </c>
      <c r="E34" s="109" t="s">
        <v>12</v>
      </c>
      <c r="F34" s="110">
        <v>1</v>
      </c>
      <c r="G34" s="110"/>
      <c r="H34" s="104">
        <v>0</v>
      </c>
      <c r="I34" s="110">
        <f t="shared" si="2"/>
        <v>0</v>
      </c>
      <c r="J34" s="110">
        <v>0</v>
      </c>
      <c r="K34" s="110">
        <f t="shared" si="1"/>
        <v>0</v>
      </c>
    </row>
    <row r="35" spans="1:11" ht="54.95" customHeight="1">
      <c r="A35" s="107" t="s">
        <v>98</v>
      </c>
      <c r="B35" s="108" t="s">
        <v>99</v>
      </c>
      <c r="C35" s="109" t="s">
        <v>47</v>
      </c>
      <c r="D35" s="109" t="s">
        <v>100</v>
      </c>
      <c r="E35" s="109" t="s">
        <v>12</v>
      </c>
      <c r="F35" s="110">
        <v>1</v>
      </c>
      <c r="G35" s="110"/>
      <c r="H35" s="104">
        <v>0</v>
      </c>
      <c r="I35" s="110">
        <f t="shared" si="2"/>
        <v>0</v>
      </c>
      <c r="J35" s="110">
        <v>0</v>
      </c>
      <c r="K35" s="110">
        <f t="shared" si="1"/>
        <v>0</v>
      </c>
    </row>
    <row r="36" spans="1:11" ht="24.95" customHeight="1">
      <c r="A36" s="107" t="s">
        <v>101</v>
      </c>
      <c r="B36" s="108" t="s">
        <v>102</v>
      </c>
      <c r="C36" s="109" t="s">
        <v>47</v>
      </c>
      <c r="D36" s="109" t="s">
        <v>103</v>
      </c>
      <c r="E36" s="109" t="s">
        <v>12</v>
      </c>
      <c r="F36" s="110">
        <v>5</v>
      </c>
      <c r="G36" s="110"/>
      <c r="H36" s="104">
        <v>0</v>
      </c>
      <c r="I36" s="110">
        <f t="shared" si="2"/>
        <v>0</v>
      </c>
      <c r="J36" s="110">
        <v>0</v>
      </c>
      <c r="K36" s="110">
        <f t="shared" si="1"/>
        <v>0</v>
      </c>
    </row>
    <row r="37" spans="1:11" ht="39.950000000000003" customHeight="1">
      <c r="A37" s="95" t="s">
        <v>94</v>
      </c>
      <c r="B37" s="96" t="s">
        <v>104</v>
      </c>
      <c r="C37" s="94"/>
      <c r="D37" s="94"/>
      <c r="E37" s="94"/>
      <c r="F37" s="98"/>
      <c r="G37" s="98"/>
      <c r="H37" s="98">
        <f>SUM(H38:H43)</f>
        <v>0</v>
      </c>
      <c r="I37" s="98">
        <f>SUM(I38:I43)</f>
        <v>0</v>
      </c>
      <c r="J37" s="98">
        <v>0</v>
      </c>
      <c r="K37" s="98">
        <f>SUM(K38:K43)</f>
        <v>0</v>
      </c>
    </row>
    <row r="38" spans="1:11" ht="39.950000000000003" customHeight="1">
      <c r="A38" s="100" t="s">
        <v>105</v>
      </c>
      <c r="B38" s="101" t="s">
        <v>106</v>
      </c>
      <c r="C38" s="102" t="s">
        <v>23</v>
      </c>
      <c r="D38" s="103" t="s">
        <v>107</v>
      </c>
      <c r="E38" s="102" t="s">
        <v>51</v>
      </c>
      <c r="F38" s="104">
        <v>133.86000000000001</v>
      </c>
      <c r="G38" s="104"/>
      <c r="H38" s="104">
        <v>0</v>
      </c>
      <c r="I38" s="104">
        <f t="shared" si="2"/>
        <v>0</v>
      </c>
      <c r="J38" s="104">
        <v>0</v>
      </c>
      <c r="K38" s="104">
        <f t="shared" si="1"/>
        <v>0</v>
      </c>
    </row>
    <row r="39" spans="1:11" ht="54.95" customHeight="1">
      <c r="A39" s="100" t="s">
        <v>108</v>
      </c>
      <c r="B39" s="101" t="s">
        <v>53</v>
      </c>
      <c r="C39" s="102" t="s">
        <v>50</v>
      </c>
      <c r="D39" s="102">
        <v>90084</v>
      </c>
      <c r="E39" s="102" t="s">
        <v>51</v>
      </c>
      <c r="F39" s="104">
        <v>48.96</v>
      </c>
      <c r="G39" s="104"/>
      <c r="H39" s="104">
        <v>0</v>
      </c>
      <c r="I39" s="104">
        <f t="shared" si="2"/>
        <v>0</v>
      </c>
      <c r="J39" s="104">
        <v>0</v>
      </c>
      <c r="K39" s="104">
        <f t="shared" si="1"/>
        <v>0</v>
      </c>
    </row>
    <row r="40" spans="1:11" ht="39.950000000000003" customHeight="1">
      <c r="A40" s="100" t="s">
        <v>109</v>
      </c>
      <c r="B40" s="101" t="s">
        <v>60</v>
      </c>
      <c r="C40" s="102" t="s">
        <v>23</v>
      </c>
      <c r="D40" s="103" t="s">
        <v>61</v>
      </c>
      <c r="E40" s="102" t="s">
        <v>51</v>
      </c>
      <c r="F40" s="104">
        <v>39.36</v>
      </c>
      <c r="G40" s="104"/>
      <c r="H40" s="104">
        <v>0</v>
      </c>
      <c r="I40" s="104">
        <f t="shared" si="2"/>
        <v>0</v>
      </c>
      <c r="J40" s="104">
        <v>0</v>
      </c>
      <c r="K40" s="104">
        <f t="shared" si="1"/>
        <v>0</v>
      </c>
    </row>
    <row r="41" spans="1:11" ht="54.95" customHeight="1">
      <c r="A41" s="100" t="s">
        <v>110</v>
      </c>
      <c r="B41" s="101" t="s">
        <v>73</v>
      </c>
      <c r="C41" s="102" t="s">
        <v>50</v>
      </c>
      <c r="D41" s="102">
        <v>101572</v>
      </c>
      <c r="E41" s="102" t="s">
        <v>25</v>
      </c>
      <c r="F41" s="104">
        <v>70.09</v>
      </c>
      <c r="G41" s="104"/>
      <c r="H41" s="104">
        <v>0</v>
      </c>
      <c r="I41" s="104">
        <f t="shared" si="2"/>
        <v>0</v>
      </c>
      <c r="J41" s="104">
        <v>0</v>
      </c>
      <c r="K41" s="104">
        <f t="shared" si="1"/>
        <v>0</v>
      </c>
    </row>
    <row r="42" spans="1:11" ht="39.950000000000003" customHeight="1">
      <c r="A42" s="100" t="s">
        <v>111</v>
      </c>
      <c r="B42" s="101" t="s">
        <v>112</v>
      </c>
      <c r="C42" s="102" t="s">
        <v>50</v>
      </c>
      <c r="D42" s="102">
        <v>90702</v>
      </c>
      <c r="E42" s="102" t="s">
        <v>42</v>
      </c>
      <c r="F42" s="104">
        <v>59</v>
      </c>
      <c r="G42" s="104"/>
      <c r="H42" s="104">
        <v>0</v>
      </c>
      <c r="I42" s="104">
        <f t="shared" si="2"/>
        <v>0</v>
      </c>
      <c r="J42" s="104">
        <v>0</v>
      </c>
      <c r="K42" s="104">
        <f t="shared" si="1"/>
        <v>0</v>
      </c>
    </row>
    <row r="43" spans="1:11" ht="39.950000000000003" customHeight="1">
      <c r="A43" s="107" t="s">
        <v>113</v>
      </c>
      <c r="B43" s="108" t="s">
        <v>114</v>
      </c>
      <c r="C43" s="109" t="s">
        <v>47</v>
      </c>
      <c r="D43" s="109" t="s">
        <v>115</v>
      </c>
      <c r="E43" s="109" t="s">
        <v>12</v>
      </c>
      <c r="F43" s="110">
        <v>1</v>
      </c>
      <c r="G43" s="110"/>
      <c r="H43" s="104">
        <v>0</v>
      </c>
      <c r="I43" s="110">
        <f t="shared" si="2"/>
        <v>0</v>
      </c>
      <c r="J43" s="110">
        <v>0</v>
      </c>
      <c r="K43" s="110">
        <f t="shared" si="1"/>
        <v>0</v>
      </c>
    </row>
    <row r="44" spans="1:11" s="99" customFormat="1" ht="24.95" customHeight="1">
      <c r="A44" s="95" t="s">
        <v>97</v>
      </c>
      <c r="B44" s="96" t="s">
        <v>116</v>
      </c>
      <c r="C44" s="94"/>
      <c r="D44" s="94"/>
      <c r="E44" s="94"/>
      <c r="F44" s="98"/>
      <c r="G44" s="98"/>
      <c r="H44" s="98">
        <v>0</v>
      </c>
      <c r="I44" s="98">
        <v>0</v>
      </c>
      <c r="J44" s="98">
        <v>0</v>
      </c>
      <c r="K44" s="98">
        <f>K45</f>
        <v>0</v>
      </c>
    </row>
    <row r="45" spans="1:11" ht="84.95" customHeight="1">
      <c r="A45" s="107" t="s">
        <v>117</v>
      </c>
      <c r="B45" s="108" t="s">
        <v>118</v>
      </c>
      <c r="C45" s="109" t="s">
        <v>119</v>
      </c>
      <c r="D45" s="109" t="s">
        <v>68</v>
      </c>
      <c r="E45" s="109" t="s">
        <v>12</v>
      </c>
      <c r="F45" s="110">
        <v>1</v>
      </c>
      <c r="G45" s="110"/>
      <c r="H45" s="110">
        <v>0</v>
      </c>
      <c r="I45" s="110">
        <v>0</v>
      </c>
      <c r="J45" s="110">
        <v>0</v>
      </c>
      <c r="K45" s="110">
        <f t="shared" si="1"/>
        <v>0</v>
      </c>
    </row>
    <row r="46" spans="1:11" s="99" customFormat="1" ht="24.95" customHeight="1">
      <c r="A46" s="136" t="s">
        <v>120</v>
      </c>
      <c r="B46" s="136" t="s">
        <v>120</v>
      </c>
      <c r="C46" s="136" t="s">
        <v>120</v>
      </c>
      <c r="D46" s="136" t="s">
        <v>120</v>
      </c>
      <c r="E46" s="136" t="s">
        <v>120</v>
      </c>
      <c r="F46" s="136" t="s">
        <v>120</v>
      </c>
      <c r="G46" s="136" t="s">
        <v>120</v>
      </c>
      <c r="H46" s="111">
        <f>H6+H13+H22+H27+H29+H37+H44</f>
        <v>0</v>
      </c>
      <c r="I46" s="111">
        <f>I6+I13+I22+I27+I29+I37+I44</f>
        <v>0</v>
      </c>
      <c r="J46" s="111">
        <v>0</v>
      </c>
      <c r="K46" s="111">
        <f>K6+K13+K22+K27+K29+K37+K44</f>
        <v>0</v>
      </c>
    </row>
    <row r="47" spans="1:11" ht="20.100000000000001" customHeight="1">
      <c r="A47" s="112"/>
      <c r="B47" s="112"/>
      <c r="C47" s="112"/>
      <c r="D47" s="112"/>
      <c r="E47" s="112"/>
      <c r="F47" s="112"/>
      <c r="G47" s="112"/>
      <c r="H47" s="113"/>
      <c r="I47" s="113"/>
      <c r="J47" s="113"/>
      <c r="K47" s="113"/>
    </row>
  </sheetData>
  <autoFilter ref="D1:D133" xr:uid="{EDC6F750-C879-4430-BB75-5B02988D11C0}"/>
  <mergeCells count="9">
    <mergeCell ref="A3:E3"/>
    <mergeCell ref="F3:G3"/>
    <mergeCell ref="H3:J3"/>
    <mergeCell ref="A46:G46"/>
    <mergeCell ref="A1:E1"/>
    <mergeCell ref="F1:J1"/>
    <mergeCell ref="A2:E2"/>
    <mergeCell ref="F2:G2"/>
    <mergeCell ref="H2:J2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72AD6-6572-49B0-958F-3525E3BE78B1}">
  <sheetPr>
    <pageSetUpPr fitToPage="1"/>
  </sheetPr>
  <dimension ref="A1:K41"/>
  <sheetViews>
    <sheetView tabSelected="1" topLeftCell="A24" workbookViewId="0">
      <selection activeCell="G42" sqref="G42"/>
    </sheetView>
  </sheetViews>
  <sheetFormatPr defaultColWidth="11.5703125" defaultRowHeight="15"/>
  <cols>
    <col min="1" max="1" width="12.28515625" customWidth="1"/>
    <col min="2" max="2" width="9" customWidth="1"/>
    <col min="3" max="3" width="41.28515625" customWidth="1"/>
    <col min="4" max="4" width="10.42578125" customWidth="1"/>
    <col min="5" max="5" width="14.85546875" customWidth="1"/>
    <col min="6" max="6" width="23.42578125" customWidth="1"/>
    <col min="7" max="7" width="17.28515625" customWidth="1"/>
    <col min="8" max="8" width="12.28515625" customWidth="1"/>
    <col min="9" max="9" width="13" customWidth="1"/>
    <col min="10" max="10" width="8.7109375" customWidth="1"/>
    <col min="11" max="11" width="19.85546875" customWidth="1"/>
  </cols>
  <sheetData>
    <row r="1" spans="1:11" ht="32.85" customHeight="1">
      <c r="A1" s="146" t="s">
        <v>0</v>
      </c>
      <c r="B1" s="146"/>
      <c r="C1" s="146"/>
      <c r="D1" s="147" t="s">
        <v>189</v>
      </c>
      <c r="E1" s="147"/>
      <c r="F1" s="147"/>
      <c r="G1" s="148"/>
    </row>
    <row r="2" spans="1:11" ht="32.85" customHeight="1">
      <c r="A2" s="149" t="s">
        <v>2</v>
      </c>
      <c r="B2" s="149"/>
      <c r="C2" s="149"/>
      <c r="D2" s="150" t="s">
        <v>122</v>
      </c>
      <c r="E2" s="150"/>
      <c r="F2" s="150"/>
      <c r="G2" s="148"/>
      <c r="K2" s="24"/>
    </row>
    <row r="3" spans="1:11" ht="32.85" customHeight="1">
      <c r="A3" s="151" t="s">
        <v>5</v>
      </c>
      <c r="B3" s="151"/>
      <c r="C3" s="151"/>
      <c r="D3" s="152" t="s">
        <v>123</v>
      </c>
      <c r="E3" s="152"/>
      <c r="F3" s="152"/>
      <c r="G3" s="148"/>
      <c r="K3" s="25"/>
    </row>
    <row r="4" spans="1:11" ht="32.25" customHeight="1" thickBot="1">
      <c r="H4" s="48"/>
      <c r="I4" s="49"/>
    </row>
    <row r="5" spans="1:11" ht="32.25" customHeight="1">
      <c r="A5" s="144" t="s">
        <v>190</v>
      </c>
      <c r="B5" s="145"/>
      <c r="C5" s="3" t="s">
        <v>125</v>
      </c>
      <c r="D5" s="3" t="s">
        <v>126</v>
      </c>
      <c r="E5" s="145" t="s">
        <v>191</v>
      </c>
      <c r="F5" s="145"/>
      <c r="G5" s="4" t="s">
        <v>140</v>
      </c>
      <c r="H5" s="5"/>
    </row>
    <row r="6" spans="1:11" ht="69.400000000000006" customHeight="1" thickBot="1">
      <c r="A6" s="141">
        <v>1</v>
      </c>
      <c r="B6" s="142"/>
      <c r="C6" s="20" t="s">
        <v>118</v>
      </c>
      <c r="D6" s="8" t="s">
        <v>182</v>
      </c>
      <c r="E6" s="143" t="s">
        <v>192</v>
      </c>
      <c r="F6" s="143"/>
      <c r="G6" s="10">
        <f>SUM(G8:G11)</f>
        <v>784944.43</v>
      </c>
      <c r="H6" s="5"/>
      <c r="K6" s="39"/>
    </row>
    <row r="7" spans="1:11" ht="32.25" customHeight="1">
      <c r="A7" s="2" t="s">
        <v>127</v>
      </c>
      <c r="B7" s="3" t="s">
        <v>124</v>
      </c>
      <c r="C7" s="3" t="s">
        <v>193</v>
      </c>
      <c r="D7" s="3" t="s">
        <v>126</v>
      </c>
      <c r="E7" s="3" t="s">
        <v>132</v>
      </c>
      <c r="F7" s="123" t="s">
        <v>133</v>
      </c>
      <c r="G7" s="124" t="s">
        <v>142</v>
      </c>
      <c r="H7" s="5"/>
    </row>
    <row r="8" spans="1:11" ht="39" customHeight="1">
      <c r="A8" s="11" t="s">
        <v>190</v>
      </c>
      <c r="B8" s="40" t="s">
        <v>194</v>
      </c>
      <c r="C8" s="30" t="s">
        <v>195</v>
      </c>
      <c r="D8" s="12" t="s">
        <v>182</v>
      </c>
      <c r="E8" s="120">
        <v>1</v>
      </c>
      <c r="F8" s="115">
        <v>25440.32</v>
      </c>
      <c r="G8" s="17">
        <f>ROUND(E8*F8,2)</f>
        <v>25440.32</v>
      </c>
      <c r="H8" s="5"/>
    </row>
    <row r="9" spans="1:11" ht="45" customHeight="1">
      <c r="A9" s="11" t="s">
        <v>190</v>
      </c>
      <c r="B9" s="41" t="s">
        <v>194</v>
      </c>
      <c r="C9" s="30" t="s">
        <v>196</v>
      </c>
      <c r="D9" s="12" t="s">
        <v>182</v>
      </c>
      <c r="E9" s="120">
        <v>1</v>
      </c>
      <c r="F9" s="115">
        <v>429738.47</v>
      </c>
      <c r="G9" s="17">
        <f>ROUND(E9*F9,2)</f>
        <v>429738.47</v>
      </c>
      <c r="H9" s="5"/>
    </row>
    <row r="10" spans="1:11" ht="55.5" customHeight="1">
      <c r="A10" s="11" t="s">
        <v>197</v>
      </c>
      <c r="B10" s="41">
        <v>44523</v>
      </c>
      <c r="C10" s="30" t="s">
        <v>198</v>
      </c>
      <c r="D10" s="14" t="s">
        <v>129</v>
      </c>
      <c r="E10" s="15">
        <v>41.5</v>
      </c>
      <c r="F10" s="121">
        <v>4751.4399999999996</v>
      </c>
      <c r="G10" s="122">
        <f>ROUND(E10*F10,2)</f>
        <v>197184.76</v>
      </c>
      <c r="H10" s="5"/>
    </row>
    <row r="11" spans="1:11" ht="55.5" customHeight="1" thickBot="1">
      <c r="A11" s="6" t="s">
        <v>197</v>
      </c>
      <c r="B11" s="32">
        <v>44522</v>
      </c>
      <c r="C11" s="33" t="s">
        <v>199</v>
      </c>
      <c r="D11" s="8" t="s">
        <v>129</v>
      </c>
      <c r="E11" s="18">
        <v>41.5</v>
      </c>
      <c r="F11" s="23">
        <v>3194.72</v>
      </c>
      <c r="G11" s="10">
        <f>ROUND(E11*F11,2)</f>
        <v>132580.88</v>
      </c>
      <c r="H11" s="5"/>
    </row>
    <row r="12" spans="1:11" ht="32.85" customHeight="1" thickBot="1">
      <c r="A12" s="26"/>
      <c r="B12" s="42"/>
      <c r="C12" s="43"/>
      <c r="D12" s="27"/>
      <c r="E12" s="28"/>
      <c r="F12" s="16"/>
      <c r="G12" s="29"/>
      <c r="H12" s="5"/>
    </row>
    <row r="13" spans="1:11" ht="32.85" customHeight="1">
      <c r="A13" s="144" t="s">
        <v>190</v>
      </c>
      <c r="B13" s="145"/>
      <c r="C13" s="3" t="s">
        <v>125</v>
      </c>
      <c r="D13" s="3" t="s">
        <v>126</v>
      </c>
      <c r="E13" s="145" t="s">
        <v>191</v>
      </c>
      <c r="F13" s="145"/>
      <c r="G13" s="4" t="s">
        <v>140</v>
      </c>
      <c r="H13" s="5"/>
    </row>
    <row r="14" spans="1:11" ht="69.400000000000006" customHeight="1" thickBot="1">
      <c r="A14" s="141">
        <v>2</v>
      </c>
      <c r="B14" s="142"/>
      <c r="C14" s="20" t="s">
        <v>118</v>
      </c>
      <c r="D14" s="8" t="s">
        <v>182</v>
      </c>
      <c r="E14" s="143" t="s">
        <v>200</v>
      </c>
      <c r="F14" s="143"/>
      <c r="G14" s="10">
        <f>SUM(G16:G20)</f>
        <v>489225.64</v>
      </c>
      <c r="H14" s="5"/>
    </row>
    <row r="15" spans="1:11" ht="32.85" customHeight="1">
      <c r="A15" s="50" t="s">
        <v>127</v>
      </c>
      <c r="B15" s="51" t="s">
        <v>124</v>
      </c>
      <c r="C15" s="51" t="s">
        <v>193</v>
      </c>
      <c r="D15" s="51" t="s">
        <v>126</v>
      </c>
      <c r="E15" s="51" t="s">
        <v>132</v>
      </c>
      <c r="F15" s="51" t="s">
        <v>133</v>
      </c>
      <c r="G15" s="52" t="s">
        <v>142</v>
      </c>
      <c r="H15" s="5"/>
    </row>
    <row r="16" spans="1:11" ht="39.200000000000003" customHeight="1">
      <c r="A16" s="11" t="s">
        <v>190</v>
      </c>
      <c r="B16" s="40" t="s">
        <v>194</v>
      </c>
      <c r="C16" s="30" t="s">
        <v>201</v>
      </c>
      <c r="D16" s="12" t="s">
        <v>202</v>
      </c>
      <c r="E16" s="31">
        <v>1</v>
      </c>
      <c r="F16" s="22">
        <v>104720</v>
      </c>
      <c r="G16" s="17">
        <f>ROUND(E16*F16,2)</f>
        <v>104720</v>
      </c>
      <c r="H16" s="5"/>
    </row>
    <row r="17" spans="1:8" ht="39.200000000000003" customHeight="1">
      <c r="A17" s="11" t="s">
        <v>190</v>
      </c>
      <c r="B17" s="41" t="s">
        <v>194</v>
      </c>
      <c r="C17" s="30" t="s">
        <v>203</v>
      </c>
      <c r="D17" s="12" t="s">
        <v>204</v>
      </c>
      <c r="E17" s="31">
        <v>1</v>
      </c>
      <c r="F17" s="22">
        <v>32130</v>
      </c>
      <c r="G17" s="17">
        <f>ROUND(E17*F17,2)</f>
        <v>32130</v>
      </c>
      <c r="H17" s="5"/>
    </row>
    <row r="18" spans="1:8" ht="39.200000000000003" customHeight="1">
      <c r="A18" s="11" t="s">
        <v>190</v>
      </c>
      <c r="B18" s="41" t="s">
        <v>194</v>
      </c>
      <c r="C18" s="30" t="s">
        <v>195</v>
      </c>
      <c r="D18" s="12" t="s">
        <v>204</v>
      </c>
      <c r="E18" s="31">
        <v>1</v>
      </c>
      <c r="F18" s="22">
        <v>22610</v>
      </c>
      <c r="G18" s="17">
        <f>ROUND(E18*F18,2)</f>
        <v>22610</v>
      </c>
      <c r="H18" s="5"/>
    </row>
    <row r="19" spans="1:8" ht="55.5" customHeight="1">
      <c r="A19" s="11" t="s">
        <v>197</v>
      </c>
      <c r="B19" s="41">
        <v>44523</v>
      </c>
      <c r="C19" s="30" t="s">
        <v>198</v>
      </c>
      <c r="D19" s="14" t="s">
        <v>129</v>
      </c>
      <c r="E19" s="15">
        <v>41.5</v>
      </c>
      <c r="F19" s="22">
        <v>4751.4399999999996</v>
      </c>
      <c r="G19" s="17">
        <f>ROUND(E19*F19,2)</f>
        <v>197184.76</v>
      </c>
      <c r="H19" s="5"/>
    </row>
    <row r="20" spans="1:8" ht="55.5" customHeight="1" thickBot="1">
      <c r="A20" s="6" t="s">
        <v>197</v>
      </c>
      <c r="B20" s="32">
        <v>44522</v>
      </c>
      <c r="C20" s="33" t="s">
        <v>199</v>
      </c>
      <c r="D20" s="8" t="s">
        <v>129</v>
      </c>
      <c r="E20" s="18">
        <v>41.5</v>
      </c>
      <c r="F20" s="23">
        <v>3194.72</v>
      </c>
      <c r="G20" s="10">
        <f>ROUND(E20*F20,2)</f>
        <v>132580.88</v>
      </c>
      <c r="H20" s="5"/>
    </row>
    <row r="21" spans="1:8" ht="32.85" customHeight="1" thickBot="1">
      <c r="A21" s="26"/>
      <c r="B21" s="42"/>
      <c r="C21" s="43"/>
      <c r="D21" s="27"/>
      <c r="E21" s="28"/>
      <c r="F21" s="16"/>
      <c r="G21" s="29"/>
      <c r="H21" s="5"/>
    </row>
    <row r="22" spans="1:8" ht="32.85" customHeight="1">
      <c r="A22" s="144" t="s">
        <v>190</v>
      </c>
      <c r="B22" s="145"/>
      <c r="C22" s="3" t="s">
        <v>125</v>
      </c>
      <c r="D22" s="3" t="s">
        <v>126</v>
      </c>
      <c r="E22" s="145" t="s">
        <v>191</v>
      </c>
      <c r="F22" s="145"/>
      <c r="G22" s="4" t="s">
        <v>140</v>
      </c>
      <c r="H22" s="5"/>
    </row>
    <row r="23" spans="1:8" ht="69.400000000000006" customHeight="1" thickBot="1">
      <c r="A23" s="141">
        <v>3</v>
      </c>
      <c r="B23" s="142"/>
      <c r="C23" s="21" t="s">
        <v>118</v>
      </c>
      <c r="D23" s="8" t="s">
        <v>182</v>
      </c>
      <c r="E23" s="143" t="s">
        <v>205</v>
      </c>
      <c r="F23" s="143"/>
      <c r="G23" s="10">
        <f>SUM(G25:G35)</f>
        <v>559765.64</v>
      </c>
      <c r="H23" s="5"/>
    </row>
    <row r="24" spans="1:8" ht="32.85" customHeight="1">
      <c r="A24" s="50" t="s">
        <v>127</v>
      </c>
      <c r="B24" s="51" t="s">
        <v>124</v>
      </c>
      <c r="C24" s="51" t="s">
        <v>193</v>
      </c>
      <c r="D24" s="51" t="s">
        <v>126</v>
      </c>
      <c r="E24" s="51" t="s">
        <v>132</v>
      </c>
      <c r="F24" s="51" t="s">
        <v>133</v>
      </c>
      <c r="G24" s="52" t="s">
        <v>142</v>
      </c>
      <c r="H24" s="5"/>
    </row>
    <row r="25" spans="1:8" ht="39.200000000000003" customHeight="1">
      <c r="A25" s="11" t="s">
        <v>190</v>
      </c>
      <c r="B25" s="40" t="s">
        <v>194</v>
      </c>
      <c r="C25" s="30" t="s">
        <v>206</v>
      </c>
      <c r="D25" s="12" t="s">
        <v>204</v>
      </c>
      <c r="E25" s="31">
        <v>1</v>
      </c>
      <c r="F25" s="22">
        <v>25000</v>
      </c>
      <c r="G25" s="17">
        <f t="shared" ref="G25:G35" si="0">ROUND(E25*F25,2)</f>
        <v>25000</v>
      </c>
      <c r="H25" s="5"/>
    </row>
    <row r="26" spans="1:8" ht="39.200000000000003" customHeight="1">
      <c r="A26" s="11" t="s">
        <v>190</v>
      </c>
      <c r="B26" s="41" t="s">
        <v>194</v>
      </c>
      <c r="C26" s="30" t="s">
        <v>207</v>
      </c>
      <c r="D26" s="12" t="s">
        <v>208</v>
      </c>
      <c r="E26" s="31">
        <v>2</v>
      </c>
      <c r="F26" s="22">
        <v>5500</v>
      </c>
      <c r="G26" s="17">
        <f t="shared" si="0"/>
        <v>11000</v>
      </c>
      <c r="H26" s="5"/>
    </row>
    <row r="27" spans="1:8" ht="39.200000000000003" customHeight="1">
      <c r="A27" s="11" t="s">
        <v>190</v>
      </c>
      <c r="B27" s="41" t="s">
        <v>194</v>
      </c>
      <c r="C27" s="30" t="s">
        <v>209</v>
      </c>
      <c r="D27" s="12" t="s">
        <v>204</v>
      </c>
      <c r="E27" s="31">
        <v>1</v>
      </c>
      <c r="F27" s="22">
        <v>5500</v>
      </c>
      <c r="G27" s="17">
        <f t="shared" si="0"/>
        <v>5500</v>
      </c>
      <c r="H27" s="5"/>
    </row>
    <row r="28" spans="1:8" ht="39.200000000000003" customHeight="1">
      <c r="A28" s="11" t="s">
        <v>190</v>
      </c>
      <c r="B28" s="41" t="s">
        <v>194</v>
      </c>
      <c r="C28" s="30" t="s">
        <v>210</v>
      </c>
      <c r="D28" s="12" t="s">
        <v>204</v>
      </c>
      <c r="E28" s="31">
        <v>1</v>
      </c>
      <c r="F28" s="22">
        <v>3000</v>
      </c>
      <c r="G28" s="17">
        <f t="shared" si="0"/>
        <v>3000</v>
      </c>
      <c r="H28" s="5"/>
    </row>
    <row r="29" spans="1:8" ht="39.200000000000003" customHeight="1">
      <c r="A29" s="11" t="s">
        <v>190</v>
      </c>
      <c r="B29" s="41" t="s">
        <v>194</v>
      </c>
      <c r="C29" s="30" t="s">
        <v>211</v>
      </c>
      <c r="D29" s="12" t="s">
        <v>204</v>
      </c>
      <c r="E29" s="31">
        <v>1</v>
      </c>
      <c r="F29" s="22">
        <v>12000</v>
      </c>
      <c r="G29" s="17">
        <f t="shared" si="0"/>
        <v>12000</v>
      </c>
      <c r="H29" s="5"/>
    </row>
    <row r="30" spans="1:8" ht="39.200000000000003" customHeight="1">
      <c r="A30" s="11" t="s">
        <v>190</v>
      </c>
      <c r="B30" s="41" t="s">
        <v>194</v>
      </c>
      <c r="C30" s="30" t="s">
        <v>212</v>
      </c>
      <c r="D30" s="12" t="s">
        <v>204</v>
      </c>
      <c r="E30" s="31">
        <v>1</v>
      </c>
      <c r="F30" s="22">
        <v>15000</v>
      </c>
      <c r="G30" s="17">
        <f t="shared" si="0"/>
        <v>15000</v>
      </c>
      <c r="H30" s="5"/>
    </row>
    <row r="31" spans="1:8" ht="39.200000000000003" customHeight="1">
      <c r="A31" s="11" t="s">
        <v>190</v>
      </c>
      <c r="B31" s="41" t="s">
        <v>194</v>
      </c>
      <c r="C31" s="30" t="s">
        <v>213</v>
      </c>
      <c r="D31" s="12" t="s">
        <v>204</v>
      </c>
      <c r="E31" s="31">
        <v>1</v>
      </c>
      <c r="F31" s="22">
        <v>8500</v>
      </c>
      <c r="G31" s="17">
        <f t="shared" si="0"/>
        <v>8500</v>
      </c>
      <c r="H31" s="5"/>
    </row>
    <row r="32" spans="1:8" ht="39.200000000000003" customHeight="1">
      <c r="A32" s="11" t="s">
        <v>190</v>
      </c>
      <c r="B32" s="41" t="s">
        <v>194</v>
      </c>
      <c r="C32" s="30" t="s">
        <v>214</v>
      </c>
      <c r="D32" s="12" t="s">
        <v>204</v>
      </c>
      <c r="E32" s="31">
        <v>1</v>
      </c>
      <c r="F32" s="22">
        <v>125000</v>
      </c>
      <c r="G32" s="17">
        <f t="shared" si="0"/>
        <v>125000</v>
      </c>
      <c r="H32" s="5"/>
    </row>
    <row r="33" spans="1:8" ht="39.200000000000003" customHeight="1">
      <c r="A33" s="11" t="s">
        <v>190</v>
      </c>
      <c r="B33" s="41" t="s">
        <v>194</v>
      </c>
      <c r="C33" s="30" t="s">
        <v>215</v>
      </c>
      <c r="D33" s="12" t="s">
        <v>204</v>
      </c>
      <c r="E33" s="31">
        <v>1</v>
      </c>
      <c r="F33" s="22">
        <v>25000</v>
      </c>
      <c r="G33" s="17">
        <f t="shared" si="0"/>
        <v>25000</v>
      </c>
      <c r="H33" s="5"/>
    </row>
    <row r="34" spans="1:8" ht="55.5" customHeight="1">
      <c r="A34" s="11" t="s">
        <v>197</v>
      </c>
      <c r="B34" s="41">
        <v>44523</v>
      </c>
      <c r="C34" s="30" t="s">
        <v>198</v>
      </c>
      <c r="D34" s="14" t="s">
        <v>129</v>
      </c>
      <c r="E34" s="15">
        <v>41.5</v>
      </c>
      <c r="F34" s="22">
        <v>4751.4399999999996</v>
      </c>
      <c r="G34" s="17">
        <f t="shared" si="0"/>
        <v>197184.76</v>
      </c>
      <c r="H34" s="5"/>
    </row>
    <row r="35" spans="1:8" ht="55.5" customHeight="1" thickBot="1">
      <c r="A35" s="6" t="s">
        <v>197</v>
      </c>
      <c r="B35" s="32">
        <v>44522</v>
      </c>
      <c r="C35" s="33" t="s">
        <v>199</v>
      </c>
      <c r="D35" s="8" t="s">
        <v>129</v>
      </c>
      <c r="E35" s="18">
        <v>41.5</v>
      </c>
      <c r="F35" s="23">
        <v>3194.72</v>
      </c>
      <c r="G35" s="10">
        <f t="shared" si="0"/>
        <v>132580.88</v>
      </c>
      <c r="H35" s="5"/>
    </row>
    <row r="36" spans="1:8" ht="19.899999999999999" customHeight="1">
      <c r="A36" s="26"/>
      <c r="B36" s="42"/>
      <c r="C36" s="43"/>
      <c r="D36" s="27"/>
      <c r="E36" s="28"/>
      <c r="F36" s="16"/>
      <c r="G36" s="29"/>
    </row>
    <row r="37" spans="1:8" s="1" customFormat="1" ht="27" customHeight="1" thickBot="1">
      <c r="A37" s="44"/>
      <c r="B37" s="42"/>
      <c r="C37" s="43"/>
      <c r="D37" s="27"/>
      <c r="E37" s="28"/>
      <c r="F37" s="16"/>
      <c r="G37" s="29"/>
    </row>
    <row r="38" spans="1:8" ht="32.25" customHeight="1" thickBot="1">
      <c r="A38" s="139" t="s">
        <v>216</v>
      </c>
      <c r="B38" s="140"/>
      <c r="C38" s="140"/>
      <c r="D38" s="137">
        <f>ROUND((G6+G14+G23)/3,2)</f>
        <v>611311.9</v>
      </c>
      <c r="E38" s="137"/>
      <c r="F38" s="137"/>
      <c r="G38" s="138"/>
    </row>
    <row r="39" spans="1:8" ht="18.75">
      <c r="C39" s="45"/>
      <c r="D39" s="46"/>
      <c r="E39" s="47"/>
    </row>
    <row r="41" spans="1:8" ht="15.75">
      <c r="B41" s="36"/>
      <c r="C41" s="35"/>
      <c r="D41" s="37"/>
      <c r="E41" s="35"/>
      <c r="F41" s="36"/>
      <c r="G41" s="36"/>
      <c r="H41" s="36"/>
    </row>
  </sheetData>
  <mergeCells count="21">
    <mergeCell ref="A1:C1"/>
    <mergeCell ref="D1:F1"/>
    <mergeCell ref="G1:G3"/>
    <mergeCell ref="A2:C2"/>
    <mergeCell ref="D2:F2"/>
    <mergeCell ref="A3:C3"/>
    <mergeCell ref="D3:F3"/>
    <mergeCell ref="A5:B5"/>
    <mergeCell ref="E5:F5"/>
    <mergeCell ref="A6:B6"/>
    <mergeCell ref="E6:F6"/>
    <mergeCell ref="A13:B13"/>
    <mergeCell ref="E13:F13"/>
    <mergeCell ref="D38:G38"/>
    <mergeCell ref="A38:C38"/>
    <mergeCell ref="A14:B14"/>
    <mergeCell ref="E14:F14"/>
    <mergeCell ref="A22:B22"/>
    <mergeCell ref="E22:F22"/>
    <mergeCell ref="A23:B23"/>
    <mergeCell ref="E23:F23"/>
  </mergeCells>
  <printOptions horizontalCentered="1"/>
  <pageMargins left="0.98425196850393704" right="0.78740157480314965" top="1.4960629921259843" bottom="0.78740157480314965" header="0.31496062992125984" footer="0.31496062992125984"/>
  <pageSetup paperSize="9" scale="64" fitToHeight="0" orientation="portrait" r:id="rId1"/>
  <headerFooter>
    <oddHeader>&amp;C&amp;G</oddHeader>
    <oddFooter>&amp;R&amp;"Aptos,Regular"&amp;12PLANILHA DE COTAÇÕES - DUPLICAÇÃO DO INTERCEPTOR  PARPINELLI
Página &amp;P de 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F8C84-E0B6-4C82-B8D2-EB3F04488C33}">
  <sheetPr>
    <pageSetUpPr fitToPage="1"/>
  </sheetPr>
  <dimension ref="A1:G143"/>
  <sheetViews>
    <sheetView topLeftCell="A16" zoomScaleNormal="100" workbookViewId="0">
      <selection activeCell="F8" sqref="F8"/>
    </sheetView>
  </sheetViews>
  <sheetFormatPr defaultColWidth="11.5703125" defaultRowHeight="15"/>
  <cols>
    <col min="1" max="1" width="12.140625" customWidth="1"/>
    <col min="2" max="2" width="11.28515625" customWidth="1"/>
    <col min="3" max="3" width="41.28515625" customWidth="1"/>
    <col min="4" max="4" width="10.42578125" customWidth="1"/>
    <col min="5" max="5" width="14.85546875" customWidth="1"/>
    <col min="6" max="6" width="25" customWidth="1"/>
    <col min="7" max="7" width="17.28515625" customWidth="1"/>
  </cols>
  <sheetData>
    <row r="1" spans="1:7" ht="32.85" customHeight="1">
      <c r="A1" s="160" t="s">
        <v>0</v>
      </c>
      <c r="B1" s="161"/>
      <c r="C1" s="161"/>
      <c r="D1" s="162" t="s">
        <v>121</v>
      </c>
      <c r="E1" s="162"/>
      <c r="F1" s="162"/>
      <c r="G1" s="163"/>
    </row>
    <row r="2" spans="1:7" ht="32.85" customHeight="1">
      <c r="A2" s="166" t="s">
        <v>2</v>
      </c>
      <c r="B2" s="151"/>
      <c r="C2" s="151"/>
      <c r="D2" s="150" t="s">
        <v>122</v>
      </c>
      <c r="E2" s="150"/>
      <c r="F2" s="150"/>
      <c r="G2" s="164"/>
    </row>
    <row r="3" spans="1:7" ht="32.85" customHeight="1" thickBot="1">
      <c r="A3" s="167" t="s">
        <v>5</v>
      </c>
      <c r="B3" s="168"/>
      <c r="C3" s="168"/>
      <c r="D3" s="169" t="s">
        <v>123</v>
      </c>
      <c r="E3" s="169"/>
      <c r="F3" s="169"/>
      <c r="G3" s="165"/>
    </row>
    <row r="4" spans="1:7" ht="32.25" customHeight="1" thickBot="1"/>
    <row r="5" spans="1:7" ht="32.25" customHeight="1">
      <c r="A5" s="144" t="s">
        <v>124</v>
      </c>
      <c r="B5" s="145"/>
      <c r="C5" s="3" t="s">
        <v>125</v>
      </c>
      <c r="D5" s="3" t="s">
        <v>126</v>
      </c>
      <c r="E5" s="145" t="s">
        <v>127</v>
      </c>
      <c r="F5" s="145"/>
      <c r="G5" s="4" t="s">
        <v>128</v>
      </c>
    </row>
    <row r="6" spans="1:7" ht="32.25" customHeight="1" thickBot="1">
      <c r="A6" s="141">
        <v>1</v>
      </c>
      <c r="B6" s="142"/>
      <c r="C6" s="7" t="s">
        <v>46</v>
      </c>
      <c r="D6" s="8" t="s">
        <v>129</v>
      </c>
      <c r="E6" s="142" t="s">
        <v>130</v>
      </c>
      <c r="F6" s="142"/>
      <c r="G6" s="10">
        <f>G9</f>
        <v>33.11</v>
      </c>
    </row>
    <row r="7" spans="1:7" ht="32.25" customHeight="1">
      <c r="A7" s="50" t="s">
        <v>127</v>
      </c>
      <c r="B7" s="51" t="s">
        <v>124</v>
      </c>
      <c r="C7" s="51" t="s">
        <v>131</v>
      </c>
      <c r="D7" s="51" t="s">
        <v>126</v>
      </c>
      <c r="E7" s="51" t="s">
        <v>132</v>
      </c>
      <c r="F7" s="51" t="s">
        <v>133</v>
      </c>
      <c r="G7" s="52" t="s">
        <v>134</v>
      </c>
    </row>
    <row r="8" spans="1:7" ht="32.25" customHeight="1">
      <c r="A8" s="11" t="s">
        <v>135</v>
      </c>
      <c r="B8" s="12">
        <v>70010004</v>
      </c>
      <c r="C8" s="13" t="s">
        <v>136</v>
      </c>
      <c r="D8" s="14" t="s">
        <v>137</v>
      </c>
      <c r="E8" s="15">
        <v>24</v>
      </c>
      <c r="F8" s="22">
        <v>1240.4100000000001</v>
      </c>
      <c r="G8" s="17">
        <f>ROUND(E8*F8,2)</f>
        <v>29769.84</v>
      </c>
    </row>
    <row r="9" spans="1:7" ht="32.25" customHeight="1" thickBot="1">
      <c r="A9" s="6"/>
      <c r="B9" s="9"/>
      <c r="C9" s="7" t="s">
        <v>138</v>
      </c>
      <c r="D9" s="8" t="s">
        <v>129</v>
      </c>
      <c r="E9" s="18">
        <v>899.2</v>
      </c>
      <c r="F9" s="19" t="s">
        <v>139</v>
      </c>
      <c r="G9" s="10">
        <f>ROUND(G8/E9,2)</f>
        <v>33.11</v>
      </c>
    </row>
    <row r="10" spans="1:7" ht="32.25" customHeight="1" thickBot="1">
      <c r="A10" s="159"/>
      <c r="B10" s="159"/>
      <c r="C10" s="159"/>
      <c r="D10" s="159"/>
      <c r="E10" s="159"/>
      <c r="F10" s="159"/>
      <c r="G10" s="159"/>
    </row>
    <row r="11" spans="1:7" ht="32.25" customHeight="1">
      <c r="A11" s="144" t="s">
        <v>124</v>
      </c>
      <c r="B11" s="145"/>
      <c r="C11" s="3" t="s">
        <v>125</v>
      </c>
      <c r="D11" s="3" t="s">
        <v>126</v>
      </c>
      <c r="E11" s="145" t="s">
        <v>127</v>
      </c>
      <c r="F11" s="145"/>
      <c r="G11" s="4" t="s">
        <v>140</v>
      </c>
    </row>
    <row r="12" spans="1:7" ht="32.25" customHeight="1" thickBot="1">
      <c r="A12" s="141">
        <v>2</v>
      </c>
      <c r="B12" s="142"/>
      <c r="C12" s="20" t="s">
        <v>141</v>
      </c>
      <c r="D12" s="8" t="s">
        <v>129</v>
      </c>
      <c r="E12" s="142" t="s">
        <v>47</v>
      </c>
      <c r="F12" s="142"/>
      <c r="G12" s="10">
        <f>SUM(G14:G15)</f>
        <v>473.32</v>
      </c>
    </row>
    <row r="13" spans="1:7" ht="32.25" customHeight="1">
      <c r="A13" s="2" t="s">
        <v>127</v>
      </c>
      <c r="B13" s="3" t="s">
        <v>124</v>
      </c>
      <c r="C13" s="3" t="s">
        <v>131</v>
      </c>
      <c r="D13" s="3" t="s">
        <v>126</v>
      </c>
      <c r="E13" s="3" t="s">
        <v>132</v>
      </c>
      <c r="F13" s="3" t="s">
        <v>133</v>
      </c>
      <c r="G13" s="4" t="s">
        <v>142</v>
      </c>
    </row>
    <row r="14" spans="1:7" ht="51" customHeight="1">
      <c r="A14" s="53" t="s">
        <v>143</v>
      </c>
      <c r="B14" s="54">
        <v>41781</v>
      </c>
      <c r="C14" s="55" t="s">
        <v>144</v>
      </c>
      <c r="D14" s="56" t="s">
        <v>129</v>
      </c>
      <c r="E14" s="57">
        <v>1.1000000000000001</v>
      </c>
      <c r="F14" s="58">
        <v>425.16</v>
      </c>
      <c r="G14" s="76">
        <f>ROUND(E14*F14,2)</f>
        <v>467.68</v>
      </c>
    </row>
    <row r="15" spans="1:7" ht="54.95" customHeight="1" thickBot="1">
      <c r="A15" s="59" t="s">
        <v>50</v>
      </c>
      <c r="B15" s="60">
        <v>90746</v>
      </c>
      <c r="C15" s="61" t="s">
        <v>145</v>
      </c>
      <c r="D15" s="62" t="s">
        <v>129</v>
      </c>
      <c r="E15" s="63">
        <v>1</v>
      </c>
      <c r="F15" s="64">
        <v>5.64</v>
      </c>
      <c r="G15" s="65">
        <f>ROUND(E15*F15,2)</f>
        <v>5.64</v>
      </c>
    </row>
    <row r="16" spans="1:7" ht="32.25" customHeight="1" thickBot="1">
      <c r="A16" s="158"/>
      <c r="B16" s="158"/>
      <c r="C16" s="158"/>
      <c r="D16" s="158"/>
      <c r="E16" s="158"/>
      <c r="F16" s="158"/>
      <c r="G16" s="158"/>
    </row>
    <row r="17" spans="1:7" ht="32.25" customHeight="1">
      <c r="A17" s="154" t="s">
        <v>124</v>
      </c>
      <c r="B17" s="155"/>
      <c r="C17" s="67" t="s">
        <v>125</v>
      </c>
      <c r="D17" s="67" t="s">
        <v>126</v>
      </c>
      <c r="E17" s="155" t="s">
        <v>127</v>
      </c>
      <c r="F17" s="155"/>
      <c r="G17" s="68" t="s">
        <v>140</v>
      </c>
    </row>
    <row r="18" spans="1:7" ht="32.25" customHeight="1" thickBot="1">
      <c r="A18" s="156">
        <v>3</v>
      </c>
      <c r="B18" s="157"/>
      <c r="C18" s="69" t="s">
        <v>87</v>
      </c>
      <c r="D18" s="62" t="s">
        <v>129</v>
      </c>
      <c r="E18" s="157" t="s">
        <v>130</v>
      </c>
      <c r="F18" s="157"/>
      <c r="G18" s="65">
        <f>SUM(G20:G31)</f>
        <v>2685.88</v>
      </c>
    </row>
    <row r="19" spans="1:7" ht="32.25" customHeight="1">
      <c r="A19" s="86" t="s">
        <v>127</v>
      </c>
      <c r="B19" s="87" t="s">
        <v>124</v>
      </c>
      <c r="C19" s="87" t="s">
        <v>131</v>
      </c>
      <c r="D19" s="87" t="s">
        <v>126</v>
      </c>
      <c r="E19" s="87" t="s">
        <v>132</v>
      </c>
      <c r="F19" s="87" t="s">
        <v>133</v>
      </c>
      <c r="G19" s="88" t="s">
        <v>142</v>
      </c>
    </row>
    <row r="20" spans="1:7" ht="32.25" customHeight="1">
      <c r="A20" s="53" t="s">
        <v>23</v>
      </c>
      <c r="B20" s="54" t="s">
        <v>146</v>
      </c>
      <c r="C20" s="55" t="s">
        <v>147</v>
      </c>
      <c r="D20" s="54" t="s">
        <v>148</v>
      </c>
      <c r="E20" s="54">
        <v>5.97</v>
      </c>
      <c r="F20" s="58">
        <v>13.84</v>
      </c>
      <c r="G20" s="76">
        <f t="shared" ref="G20:G31" si="0">ROUND(E20*F20,2)</f>
        <v>82.62</v>
      </c>
    </row>
    <row r="21" spans="1:7" ht="32.25" customHeight="1">
      <c r="A21" s="53" t="s">
        <v>23</v>
      </c>
      <c r="B21" s="54" t="s">
        <v>58</v>
      </c>
      <c r="C21" s="55" t="s">
        <v>149</v>
      </c>
      <c r="D21" s="56" t="s">
        <v>148</v>
      </c>
      <c r="E21" s="57">
        <v>0.23</v>
      </c>
      <c r="F21" s="58">
        <v>264.27999999999997</v>
      </c>
      <c r="G21" s="76">
        <f t="shared" si="0"/>
        <v>60.78</v>
      </c>
    </row>
    <row r="22" spans="1:7" ht="32.25" customHeight="1">
      <c r="A22" s="53" t="s">
        <v>23</v>
      </c>
      <c r="B22" s="54" t="s">
        <v>58</v>
      </c>
      <c r="C22" s="55" t="s">
        <v>150</v>
      </c>
      <c r="D22" s="56" t="s">
        <v>148</v>
      </c>
      <c r="E22" s="57">
        <v>0.11</v>
      </c>
      <c r="F22" s="58">
        <v>264.27999999999997</v>
      </c>
      <c r="G22" s="76">
        <f t="shared" si="0"/>
        <v>29.07</v>
      </c>
    </row>
    <row r="23" spans="1:7" ht="32.25" customHeight="1">
      <c r="A23" s="53" t="s">
        <v>23</v>
      </c>
      <c r="B23" s="54" t="s">
        <v>151</v>
      </c>
      <c r="C23" s="55" t="s">
        <v>152</v>
      </c>
      <c r="D23" s="56" t="s">
        <v>148</v>
      </c>
      <c r="E23" s="57">
        <v>0.11</v>
      </c>
      <c r="F23" s="58">
        <v>112.2</v>
      </c>
      <c r="G23" s="76">
        <f t="shared" si="0"/>
        <v>12.34</v>
      </c>
    </row>
    <row r="24" spans="1:7" ht="32.25" customHeight="1">
      <c r="A24" s="53" t="s">
        <v>23</v>
      </c>
      <c r="B24" s="54" t="s">
        <v>153</v>
      </c>
      <c r="C24" s="55" t="s">
        <v>154</v>
      </c>
      <c r="D24" s="56" t="s">
        <v>148</v>
      </c>
      <c r="E24" s="57">
        <v>0.11</v>
      </c>
      <c r="F24" s="58">
        <v>945.74</v>
      </c>
      <c r="G24" s="76">
        <f t="shared" si="0"/>
        <v>104.03</v>
      </c>
    </row>
    <row r="25" spans="1:7" ht="32.25" customHeight="1">
      <c r="A25" s="53" t="s">
        <v>23</v>
      </c>
      <c r="B25" s="54" t="s">
        <v>155</v>
      </c>
      <c r="C25" s="55" t="s">
        <v>156</v>
      </c>
      <c r="D25" s="56" t="s">
        <v>157</v>
      </c>
      <c r="E25" s="57">
        <v>2.12</v>
      </c>
      <c r="F25" s="58">
        <v>12.75</v>
      </c>
      <c r="G25" s="76">
        <f t="shared" si="0"/>
        <v>27.03</v>
      </c>
    </row>
    <row r="26" spans="1:7" ht="32.25" customHeight="1">
      <c r="A26" s="53" t="s">
        <v>23</v>
      </c>
      <c r="B26" s="54" t="s">
        <v>158</v>
      </c>
      <c r="C26" s="55" t="s">
        <v>159</v>
      </c>
      <c r="D26" s="56" t="s">
        <v>160</v>
      </c>
      <c r="E26" s="57">
        <v>4.8</v>
      </c>
      <c r="F26" s="58">
        <v>301.75</v>
      </c>
      <c r="G26" s="76">
        <f t="shared" si="0"/>
        <v>1448.4</v>
      </c>
    </row>
    <row r="27" spans="1:7" ht="32.25" customHeight="1">
      <c r="A27" s="53" t="s">
        <v>23</v>
      </c>
      <c r="B27" s="54" t="s">
        <v>161</v>
      </c>
      <c r="C27" s="55" t="s">
        <v>162</v>
      </c>
      <c r="D27" s="56" t="s">
        <v>148</v>
      </c>
      <c r="E27" s="57">
        <v>0.12</v>
      </c>
      <c r="F27" s="58">
        <v>1048.81</v>
      </c>
      <c r="G27" s="76">
        <f t="shared" si="0"/>
        <v>125.86</v>
      </c>
    </row>
    <row r="28" spans="1:7" ht="32.25" customHeight="1">
      <c r="A28" s="53" t="s">
        <v>135</v>
      </c>
      <c r="B28" s="54">
        <v>70070215</v>
      </c>
      <c r="C28" s="55" t="s">
        <v>163</v>
      </c>
      <c r="D28" s="56" t="s">
        <v>164</v>
      </c>
      <c r="E28" s="57">
        <v>1</v>
      </c>
      <c r="F28" s="70">
        <v>381.1</v>
      </c>
      <c r="G28" s="76">
        <f t="shared" si="0"/>
        <v>381.1</v>
      </c>
    </row>
    <row r="29" spans="1:7" ht="32.25" customHeight="1">
      <c r="A29" s="53" t="s">
        <v>23</v>
      </c>
      <c r="B29" s="54" t="s">
        <v>161</v>
      </c>
      <c r="C29" s="55" t="s">
        <v>162</v>
      </c>
      <c r="D29" s="56" t="s">
        <v>148</v>
      </c>
      <c r="E29" s="57">
        <v>0.05</v>
      </c>
      <c r="F29" s="58">
        <v>1048.81</v>
      </c>
      <c r="G29" s="76">
        <f t="shared" si="0"/>
        <v>52.44</v>
      </c>
    </row>
    <row r="30" spans="1:7" ht="32.25" customHeight="1">
      <c r="A30" s="53" t="s">
        <v>135</v>
      </c>
      <c r="B30" s="54">
        <v>70070237</v>
      </c>
      <c r="C30" s="55" t="s">
        <v>165</v>
      </c>
      <c r="D30" s="56" t="s">
        <v>148</v>
      </c>
      <c r="E30" s="57">
        <v>0.11</v>
      </c>
      <c r="F30" s="70">
        <v>2989.24</v>
      </c>
      <c r="G30" s="76">
        <f t="shared" si="0"/>
        <v>328.82</v>
      </c>
    </row>
    <row r="31" spans="1:7" ht="32.25" customHeight="1" thickBot="1">
      <c r="A31" s="59" t="s">
        <v>23</v>
      </c>
      <c r="B31" s="60" t="s">
        <v>61</v>
      </c>
      <c r="C31" s="61" t="s">
        <v>166</v>
      </c>
      <c r="D31" s="62" t="s">
        <v>148</v>
      </c>
      <c r="E31" s="63">
        <v>3.82</v>
      </c>
      <c r="F31" s="64">
        <v>8.74</v>
      </c>
      <c r="G31" s="65">
        <f t="shared" si="0"/>
        <v>33.39</v>
      </c>
    </row>
    <row r="32" spans="1:7" ht="32.25" customHeight="1" thickBot="1">
      <c r="A32" s="66"/>
      <c r="B32" s="66"/>
      <c r="C32" s="66"/>
      <c r="D32" s="66"/>
      <c r="E32" s="89"/>
      <c r="F32" s="66"/>
      <c r="G32" s="66"/>
    </row>
    <row r="33" spans="1:7" ht="32.25" customHeight="1">
      <c r="A33" s="154" t="s">
        <v>124</v>
      </c>
      <c r="B33" s="155"/>
      <c r="C33" s="67" t="s">
        <v>125</v>
      </c>
      <c r="D33" s="67" t="s">
        <v>126</v>
      </c>
      <c r="E33" s="155" t="s">
        <v>127</v>
      </c>
      <c r="F33" s="155"/>
      <c r="G33" s="68" t="s">
        <v>140</v>
      </c>
    </row>
    <row r="34" spans="1:7" ht="32.25" customHeight="1" thickBot="1">
      <c r="A34" s="156">
        <v>4</v>
      </c>
      <c r="B34" s="157"/>
      <c r="C34" s="69" t="s">
        <v>89</v>
      </c>
      <c r="D34" s="62" t="s">
        <v>129</v>
      </c>
      <c r="E34" s="157" t="s">
        <v>130</v>
      </c>
      <c r="F34" s="157"/>
      <c r="G34" s="65">
        <f>SUM(G36:G47)</f>
        <v>2785.8900000000003</v>
      </c>
    </row>
    <row r="35" spans="1:7" ht="32.25" customHeight="1">
      <c r="A35" s="86" t="s">
        <v>127</v>
      </c>
      <c r="B35" s="87" t="s">
        <v>124</v>
      </c>
      <c r="C35" s="87" t="s">
        <v>131</v>
      </c>
      <c r="D35" s="87" t="s">
        <v>126</v>
      </c>
      <c r="E35" s="87" t="s">
        <v>132</v>
      </c>
      <c r="F35" s="87" t="s">
        <v>133</v>
      </c>
      <c r="G35" s="88" t="s">
        <v>142</v>
      </c>
    </row>
    <row r="36" spans="1:7" ht="32.25" customHeight="1">
      <c r="A36" s="53" t="s">
        <v>23</v>
      </c>
      <c r="B36" s="54" t="s">
        <v>146</v>
      </c>
      <c r="C36" s="55" t="s">
        <v>147</v>
      </c>
      <c r="D36" s="54" t="s">
        <v>148</v>
      </c>
      <c r="E36" s="54">
        <v>7.54</v>
      </c>
      <c r="F36" s="58">
        <v>13.84</v>
      </c>
      <c r="G36" s="76">
        <f t="shared" ref="G36:G47" si="1">ROUND(E36*F36,2)</f>
        <v>104.35</v>
      </c>
    </row>
    <row r="37" spans="1:7" ht="32.25" customHeight="1">
      <c r="A37" s="53" t="s">
        <v>23</v>
      </c>
      <c r="B37" s="54" t="s">
        <v>58</v>
      </c>
      <c r="C37" s="55" t="s">
        <v>149</v>
      </c>
      <c r="D37" s="56" t="s">
        <v>148</v>
      </c>
      <c r="E37" s="57">
        <v>0.23</v>
      </c>
      <c r="F37" s="58">
        <v>264.27999999999997</v>
      </c>
      <c r="G37" s="76">
        <f t="shared" si="1"/>
        <v>60.78</v>
      </c>
    </row>
    <row r="38" spans="1:7" ht="32.25" customHeight="1">
      <c r="A38" s="53" t="s">
        <v>23</v>
      </c>
      <c r="B38" s="54" t="s">
        <v>58</v>
      </c>
      <c r="C38" s="55" t="s">
        <v>150</v>
      </c>
      <c r="D38" s="56" t="s">
        <v>148</v>
      </c>
      <c r="E38" s="57">
        <v>0.11</v>
      </c>
      <c r="F38" s="58">
        <v>264.27999999999997</v>
      </c>
      <c r="G38" s="76">
        <f t="shared" si="1"/>
        <v>29.07</v>
      </c>
    </row>
    <row r="39" spans="1:7" ht="32.25" customHeight="1">
      <c r="A39" s="53" t="s">
        <v>23</v>
      </c>
      <c r="B39" s="54" t="s">
        <v>151</v>
      </c>
      <c r="C39" s="55" t="s">
        <v>152</v>
      </c>
      <c r="D39" s="56" t="s">
        <v>148</v>
      </c>
      <c r="E39" s="57">
        <v>0.11</v>
      </c>
      <c r="F39" s="58">
        <v>112.2</v>
      </c>
      <c r="G39" s="76">
        <f t="shared" si="1"/>
        <v>12.34</v>
      </c>
    </row>
    <row r="40" spans="1:7" ht="32.25" customHeight="1">
      <c r="A40" s="53" t="s">
        <v>23</v>
      </c>
      <c r="B40" s="54" t="s">
        <v>153</v>
      </c>
      <c r="C40" s="55" t="s">
        <v>154</v>
      </c>
      <c r="D40" s="56" t="s">
        <v>148</v>
      </c>
      <c r="E40" s="57">
        <v>0.11</v>
      </c>
      <c r="F40" s="58">
        <v>945.74</v>
      </c>
      <c r="G40" s="76">
        <f t="shared" si="1"/>
        <v>104.03</v>
      </c>
    </row>
    <row r="41" spans="1:7" ht="32.25" customHeight="1">
      <c r="A41" s="53" t="s">
        <v>23</v>
      </c>
      <c r="B41" s="54" t="s">
        <v>155</v>
      </c>
      <c r="C41" s="55" t="s">
        <v>156</v>
      </c>
      <c r="D41" s="56" t="s">
        <v>157</v>
      </c>
      <c r="E41" s="57">
        <v>2.12</v>
      </c>
      <c r="F41" s="58">
        <v>12.75</v>
      </c>
      <c r="G41" s="76">
        <f t="shared" si="1"/>
        <v>27.03</v>
      </c>
    </row>
    <row r="42" spans="1:7" ht="32.25" customHeight="1">
      <c r="A42" s="53" t="s">
        <v>23</v>
      </c>
      <c r="B42" s="54" t="s">
        <v>158</v>
      </c>
      <c r="C42" s="55" t="s">
        <v>159</v>
      </c>
      <c r="D42" s="56" t="s">
        <v>160</v>
      </c>
      <c r="E42" s="57">
        <v>2.4</v>
      </c>
      <c r="F42" s="58">
        <v>301.75</v>
      </c>
      <c r="G42" s="76">
        <f t="shared" si="1"/>
        <v>724.2</v>
      </c>
    </row>
    <row r="43" spans="1:7" ht="32.25" customHeight="1">
      <c r="A43" s="53" t="s">
        <v>23</v>
      </c>
      <c r="B43" s="54" t="s">
        <v>161</v>
      </c>
      <c r="C43" s="55" t="s">
        <v>162</v>
      </c>
      <c r="D43" s="56" t="s">
        <v>148</v>
      </c>
      <c r="E43" s="57">
        <v>0.06</v>
      </c>
      <c r="F43" s="58">
        <v>1048.81</v>
      </c>
      <c r="G43" s="76">
        <f t="shared" si="1"/>
        <v>62.93</v>
      </c>
    </row>
    <row r="44" spans="1:7" ht="32.25" customHeight="1">
      <c r="A44" s="53" t="s">
        <v>135</v>
      </c>
      <c r="B44" s="54">
        <v>70070215</v>
      </c>
      <c r="C44" s="55" t="s">
        <v>163</v>
      </c>
      <c r="D44" s="56" t="s">
        <v>164</v>
      </c>
      <c r="E44" s="57">
        <v>3</v>
      </c>
      <c r="F44" s="70">
        <v>381.1</v>
      </c>
      <c r="G44" s="76">
        <f t="shared" si="1"/>
        <v>1143.3</v>
      </c>
    </row>
    <row r="45" spans="1:7" ht="32.25" customHeight="1">
      <c r="A45" s="53" t="s">
        <v>23</v>
      </c>
      <c r="B45" s="54" t="s">
        <v>161</v>
      </c>
      <c r="C45" s="55" t="s">
        <v>162</v>
      </c>
      <c r="D45" s="56" t="s">
        <v>148</v>
      </c>
      <c r="E45" s="57">
        <v>0.14000000000000001</v>
      </c>
      <c r="F45" s="58">
        <v>1048.81</v>
      </c>
      <c r="G45" s="76">
        <f t="shared" si="1"/>
        <v>146.83000000000001</v>
      </c>
    </row>
    <row r="46" spans="1:7" ht="32.25" customHeight="1">
      <c r="A46" s="53" t="s">
        <v>135</v>
      </c>
      <c r="B46" s="54">
        <v>70070237</v>
      </c>
      <c r="C46" s="55" t="s">
        <v>165</v>
      </c>
      <c r="D46" s="56" t="s">
        <v>148</v>
      </c>
      <c r="E46" s="57">
        <v>0.11</v>
      </c>
      <c r="F46" s="70">
        <v>2989.24</v>
      </c>
      <c r="G46" s="76">
        <f t="shared" si="1"/>
        <v>328.82</v>
      </c>
    </row>
    <row r="47" spans="1:7" ht="32.25" customHeight="1" thickBot="1">
      <c r="A47" s="59" t="s">
        <v>23</v>
      </c>
      <c r="B47" s="60" t="s">
        <v>61</v>
      </c>
      <c r="C47" s="61" t="s">
        <v>166</v>
      </c>
      <c r="D47" s="62" t="s">
        <v>148</v>
      </c>
      <c r="E47" s="63">
        <v>4.83</v>
      </c>
      <c r="F47" s="64">
        <v>8.74</v>
      </c>
      <c r="G47" s="65">
        <f t="shared" si="1"/>
        <v>42.21</v>
      </c>
    </row>
    <row r="48" spans="1:7" ht="32.25" customHeight="1" thickBot="1">
      <c r="A48" s="66"/>
      <c r="B48" s="66"/>
      <c r="C48" s="66"/>
      <c r="D48" s="66"/>
      <c r="E48" s="66"/>
      <c r="F48" s="66"/>
      <c r="G48" s="66"/>
    </row>
    <row r="49" spans="1:7" ht="32.25" customHeight="1">
      <c r="A49" s="154" t="s">
        <v>124</v>
      </c>
      <c r="B49" s="155"/>
      <c r="C49" s="67" t="s">
        <v>125</v>
      </c>
      <c r="D49" s="67" t="s">
        <v>126</v>
      </c>
      <c r="E49" s="155" t="s">
        <v>127</v>
      </c>
      <c r="F49" s="155"/>
      <c r="G49" s="68" t="s">
        <v>140</v>
      </c>
    </row>
    <row r="50" spans="1:7" ht="32.25" customHeight="1" thickBot="1">
      <c r="A50" s="156">
        <v>5</v>
      </c>
      <c r="B50" s="157"/>
      <c r="C50" s="69" t="s">
        <v>91</v>
      </c>
      <c r="D50" s="62" t="s">
        <v>129</v>
      </c>
      <c r="E50" s="157" t="s">
        <v>130</v>
      </c>
      <c r="F50" s="157"/>
      <c r="G50" s="65">
        <f>SUM(G52:G63)</f>
        <v>3603.49</v>
      </c>
    </row>
    <row r="51" spans="1:7" ht="32.25" customHeight="1">
      <c r="A51" s="86" t="s">
        <v>127</v>
      </c>
      <c r="B51" s="87" t="s">
        <v>124</v>
      </c>
      <c r="C51" s="87" t="s">
        <v>131</v>
      </c>
      <c r="D51" s="87" t="s">
        <v>126</v>
      </c>
      <c r="E51" s="87" t="s">
        <v>132</v>
      </c>
      <c r="F51" s="87" t="s">
        <v>133</v>
      </c>
      <c r="G51" s="88" t="s">
        <v>142</v>
      </c>
    </row>
    <row r="52" spans="1:7" ht="32.25" customHeight="1">
      <c r="A52" s="53" t="s">
        <v>23</v>
      </c>
      <c r="B52" s="54" t="s">
        <v>146</v>
      </c>
      <c r="C52" s="55" t="s">
        <v>147</v>
      </c>
      <c r="D52" s="54" t="s">
        <v>148</v>
      </c>
      <c r="E52" s="54">
        <v>9.11</v>
      </c>
      <c r="F52" s="58">
        <v>13.84</v>
      </c>
      <c r="G52" s="76">
        <f t="shared" ref="G52:G63" si="2">ROUND(E52*F52,2)</f>
        <v>126.08</v>
      </c>
    </row>
    <row r="53" spans="1:7" ht="32.25" customHeight="1">
      <c r="A53" s="53" t="s">
        <v>23</v>
      </c>
      <c r="B53" s="54" t="s">
        <v>58</v>
      </c>
      <c r="C53" s="55" t="s">
        <v>149</v>
      </c>
      <c r="D53" s="56" t="s">
        <v>148</v>
      </c>
      <c r="E53" s="57">
        <v>0.23</v>
      </c>
      <c r="F53" s="58">
        <v>264.27999999999997</v>
      </c>
      <c r="G53" s="76">
        <f t="shared" si="2"/>
        <v>60.78</v>
      </c>
    </row>
    <row r="54" spans="1:7" ht="32.25" customHeight="1">
      <c r="A54" s="53" t="s">
        <v>23</v>
      </c>
      <c r="B54" s="54" t="s">
        <v>58</v>
      </c>
      <c r="C54" s="55" t="s">
        <v>150</v>
      </c>
      <c r="D54" s="56" t="s">
        <v>148</v>
      </c>
      <c r="E54" s="57">
        <v>0.11</v>
      </c>
      <c r="F54" s="58">
        <v>264.27999999999997</v>
      </c>
      <c r="G54" s="76">
        <f t="shared" si="2"/>
        <v>29.07</v>
      </c>
    </row>
    <row r="55" spans="1:7" ht="32.25" customHeight="1">
      <c r="A55" s="53" t="s">
        <v>23</v>
      </c>
      <c r="B55" s="54" t="s">
        <v>151</v>
      </c>
      <c r="C55" s="55" t="s">
        <v>152</v>
      </c>
      <c r="D55" s="56" t="s">
        <v>148</v>
      </c>
      <c r="E55" s="57">
        <v>0.11</v>
      </c>
      <c r="F55" s="58">
        <v>112.2</v>
      </c>
      <c r="G55" s="76">
        <f t="shared" si="2"/>
        <v>12.34</v>
      </c>
    </row>
    <row r="56" spans="1:7" ht="32.25" customHeight="1">
      <c r="A56" s="53" t="s">
        <v>23</v>
      </c>
      <c r="B56" s="54" t="s">
        <v>153</v>
      </c>
      <c r="C56" s="55" t="s">
        <v>154</v>
      </c>
      <c r="D56" s="56" t="s">
        <v>148</v>
      </c>
      <c r="E56" s="57">
        <v>0.11</v>
      </c>
      <c r="F56" s="58">
        <v>945.74</v>
      </c>
      <c r="G56" s="76">
        <f t="shared" si="2"/>
        <v>104.03</v>
      </c>
    </row>
    <row r="57" spans="1:7" ht="32.25" customHeight="1">
      <c r="A57" s="53" t="s">
        <v>23</v>
      </c>
      <c r="B57" s="54" t="s">
        <v>155</v>
      </c>
      <c r="C57" s="55" t="s">
        <v>156</v>
      </c>
      <c r="D57" s="56" t="s">
        <v>157</v>
      </c>
      <c r="E57" s="57">
        <v>2.12</v>
      </c>
      <c r="F57" s="58">
        <v>12.75</v>
      </c>
      <c r="G57" s="76">
        <f t="shared" si="2"/>
        <v>27.03</v>
      </c>
    </row>
    <row r="58" spans="1:7" ht="32.25" customHeight="1">
      <c r="A58" s="53" t="s">
        <v>23</v>
      </c>
      <c r="B58" s="54" t="s">
        <v>158</v>
      </c>
      <c r="C58" s="55" t="s">
        <v>159</v>
      </c>
      <c r="D58" s="56" t="s">
        <v>160</v>
      </c>
      <c r="E58" s="57">
        <v>4.8</v>
      </c>
      <c r="F58" s="58">
        <v>301.75</v>
      </c>
      <c r="G58" s="76">
        <f t="shared" si="2"/>
        <v>1448.4</v>
      </c>
    </row>
    <row r="59" spans="1:7" ht="32.25" customHeight="1">
      <c r="A59" s="53" t="s">
        <v>23</v>
      </c>
      <c r="B59" s="54" t="s">
        <v>161</v>
      </c>
      <c r="C59" s="55" t="s">
        <v>162</v>
      </c>
      <c r="D59" s="56" t="s">
        <v>148</v>
      </c>
      <c r="E59" s="57">
        <v>0.12</v>
      </c>
      <c r="F59" s="58">
        <v>1048.81</v>
      </c>
      <c r="G59" s="76">
        <f t="shared" si="2"/>
        <v>125.86</v>
      </c>
    </row>
    <row r="60" spans="1:7" ht="32.25" customHeight="1">
      <c r="A60" s="53" t="s">
        <v>135</v>
      </c>
      <c r="B60" s="54">
        <v>70070215</v>
      </c>
      <c r="C60" s="55" t="s">
        <v>163</v>
      </c>
      <c r="D60" s="56" t="s">
        <v>164</v>
      </c>
      <c r="E60" s="57">
        <v>3</v>
      </c>
      <c r="F60" s="70">
        <v>381.1</v>
      </c>
      <c r="G60" s="76">
        <f t="shared" si="2"/>
        <v>1143.3</v>
      </c>
    </row>
    <row r="61" spans="1:7" ht="32.25" customHeight="1">
      <c r="A61" s="53" t="s">
        <v>23</v>
      </c>
      <c r="B61" s="54" t="s">
        <v>161</v>
      </c>
      <c r="C61" s="55" t="s">
        <v>162</v>
      </c>
      <c r="D61" s="56" t="s">
        <v>148</v>
      </c>
      <c r="E61" s="57">
        <v>0.14000000000000001</v>
      </c>
      <c r="F61" s="58">
        <v>1048.81</v>
      </c>
      <c r="G61" s="76">
        <f t="shared" si="2"/>
        <v>146.83000000000001</v>
      </c>
    </row>
    <row r="62" spans="1:7" ht="32.25" customHeight="1">
      <c r="A62" s="53" t="s">
        <v>135</v>
      </c>
      <c r="B62" s="54">
        <v>70070237</v>
      </c>
      <c r="C62" s="55" t="s">
        <v>165</v>
      </c>
      <c r="D62" s="56" t="s">
        <v>148</v>
      </c>
      <c r="E62" s="57">
        <v>0.11</v>
      </c>
      <c r="F62" s="70">
        <v>2989.24</v>
      </c>
      <c r="G62" s="76">
        <f t="shared" si="2"/>
        <v>328.82</v>
      </c>
    </row>
    <row r="63" spans="1:7" ht="32.25" customHeight="1" thickBot="1">
      <c r="A63" s="59" t="s">
        <v>23</v>
      </c>
      <c r="B63" s="60" t="s">
        <v>61</v>
      </c>
      <c r="C63" s="61" t="s">
        <v>166</v>
      </c>
      <c r="D63" s="62" t="s">
        <v>148</v>
      </c>
      <c r="E63" s="63">
        <v>5.83</v>
      </c>
      <c r="F63" s="64">
        <v>8.74</v>
      </c>
      <c r="G63" s="65">
        <f t="shared" si="2"/>
        <v>50.95</v>
      </c>
    </row>
    <row r="64" spans="1:7" ht="32.25" customHeight="1" thickBot="1">
      <c r="A64" s="158"/>
      <c r="B64" s="158"/>
      <c r="C64" s="158"/>
      <c r="D64" s="158"/>
      <c r="E64" s="158"/>
      <c r="F64" s="158"/>
      <c r="G64" s="158"/>
    </row>
    <row r="65" spans="1:7" ht="32.25" customHeight="1">
      <c r="A65" s="154" t="s">
        <v>124</v>
      </c>
      <c r="B65" s="155"/>
      <c r="C65" s="67" t="s">
        <v>125</v>
      </c>
      <c r="D65" s="67" t="s">
        <v>126</v>
      </c>
      <c r="E65" s="155" t="s">
        <v>127</v>
      </c>
      <c r="F65" s="155"/>
      <c r="G65" s="68" t="s">
        <v>140</v>
      </c>
    </row>
    <row r="66" spans="1:7" ht="32.25" customHeight="1" thickBot="1">
      <c r="A66" s="156">
        <v>6</v>
      </c>
      <c r="B66" s="157"/>
      <c r="C66" s="69" t="s">
        <v>93</v>
      </c>
      <c r="D66" s="62" t="s">
        <v>129</v>
      </c>
      <c r="E66" s="157" t="s">
        <v>130</v>
      </c>
      <c r="F66" s="157"/>
      <c r="G66" s="65">
        <f>SUM(G68:G79)</f>
        <v>4067.5900000000006</v>
      </c>
    </row>
    <row r="67" spans="1:7" ht="32.25" customHeight="1">
      <c r="A67" s="114" t="s">
        <v>127</v>
      </c>
      <c r="B67" s="67" t="s">
        <v>124</v>
      </c>
      <c r="C67" s="67" t="s">
        <v>131</v>
      </c>
      <c r="D67" s="67" t="s">
        <v>126</v>
      </c>
      <c r="E67" s="67" t="s">
        <v>132</v>
      </c>
      <c r="F67" s="67" t="s">
        <v>133</v>
      </c>
      <c r="G67" s="68" t="s">
        <v>142</v>
      </c>
    </row>
    <row r="68" spans="1:7" ht="32.25" customHeight="1">
      <c r="A68" s="53" t="s">
        <v>23</v>
      </c>
      <c r="B68" s="54" t="s">
        <v>146</v>
      </c>
      <c r="C68" s="55" t="s">
        <v>147</v>
      </c>
      <c r="D68" s="54" t="s">
        <v>148</v>
      </c>
      <c r="E68" s="54">
        <v>10.68</v>
      </c>
      <c r="F68" s="58">
        <v>13.84</v>
      </c>
      <c r="G68" s="76">
        <f t="shared" ref="G68:G79" si="3">ROUND(E68*F68,2)</f>
        <v>147.81</v>
      </c>
    </row>
    <row r="69" spans="1:7" ht="32.25" customHeight="1">
      <c r="A69" s="53" t="s">
        <v>23</v>
      </c>
      <c r="B69" s="54" t="s">
        <v>58</v>
      </c>
      <c r="C69" s="55" t="s">
        <v>149</v>
      </c>
      <c r="D69" s="56" t="s">
        <v>148</v>
      </c>
      <c r="E69" s="57">
        <v>0.23</v>
      </c>
      <c r="F69" s="58">
        <v>264.27999999999997</v>
      </c>
      <c r="G69" s="76">
        <f t="shared" si="3"/>
        <v>60.78</v>
      </c>
    </row>
    <row r="70" spans="1:7" ht="32.25" customHeight="1">
      <c r="A70" s="53" t="s">
        <v>23</v>
      </c>
      <c r="B70" s="54" t="s">
        <v>58</v>
      </c>
      <c r="C70" s="55" t="s">
        <v>150</v>
      </c>
      <c r="D70" s="56" t="s">
        <v>148</v>
      </c>
      <c r="E70" s="57">
        <v>0.11</v>
      </c>
      <c r="F70" s="58">
        <v>264.27999999999997</v>
      </c>
      <c r="G70" s="76">
        <f t="shared" si="3"/>
        <v>29.07</v>
      </c>
    </row>
    <row r="71" spans="1:7" ht="32.25" customHeight="1">
      <c r="A71" s="53" t="s">
        <v>23</v>
      </c>
      <c r="B71" s="54" t="s">
        <v>151</v>
      </c>
      <c r="C71" s="55" t="s">
        <v>152</v>
      </c>
      <c r="D71" s="56" t="s">
        <v>148</v>
      </c>
      <c r="E71" s="57">
        <v>0.11</v>
      </c>
      <c r="F71" s="58">
        <v>112.2</v>
      </c>
      <c r="G71" s="76">
        <f t="shared" si="3"/>
        <v>12.34</v>
      </c>
    </row>
    <row r="72" spans="1:7" ht="32.25" customHeight="1">
      <c r="A72" s="53" t="s">
        <v>23</v>
      </c>
      <c r="B72" s="54" t="s">
        <v>153</v>
      </c>
      <c r="C72" s="55" t="s">
        <v>154</v>
      </c>
      <c r="D72" s="56" t="s">
        <v>148</v>
      </c>
      <c r="E72" s="57">
        <v>0.11</v>
      </c>
      <c r="F72" s="58">
        <v>945.74</v>
      </c>
      <c r="G72" s="76">
        <f t="shared" si="3"/>
        <v>104.03</v>
      </c>
    </row>
    <row r="73" spans="1:7" ht="32.25" customHeight="1">
      <c r="A73" s="53" t="s">
        <v>23</v>
      </c>
      <c r="B73" s="54" t="s">
        <v>155</v>
      </c>
      <c r="C73" s="55" t="s">
        <v>156</v>
      </c>
      <c r="D73" s="56" t="s">
        <v>157</v>
      </c>
      <c r="E73" s="57">
        <v>2.12</v>
      </c>
      <c r="F73" s="58">
        <v>12.75</v>
      </c>
      <c r="G73" s="76">
        <f t="shared" si="3"/>
        <v>27.03</v>
      </c>
    </row>
    <row r="74" spans="1:7" ht="32.25" customHeight="1">
      <c r="A74" s="53" t="s">
        <v>23</v>
      </c>
      <c r="B74" s="54" t="s">
        <v>158</v>
      </c>
      <c r="C74" s="55" t="s">
        <v>159</v>
      </c>
      <c r="D74" s="56" t="s">
        <v>160</v>
      </c>
      <c r="E74" s="57">
        <v>4.8</v>
      </c>
      <c r="F74" s="58">
        <v>301.75</v>
      </c>
      <c r="G74" s="76">
        <f t="shared" si="3"/>
        <v>1448.4</v>
      </c>
    </row>
    <row r="75" spans="1:7" ht="32.25" customHeight="1">
      <c r="A75" s="53" t="s">
        <v>23</v>
      </c>
      <c r="B75" s="54" t="s">
        <v>161</v>
      </c>
      <c r="C75" s="55" t="s">
        <v>162</v>
      </c>
      <c r="D75" s="56" t="s">
        <v>148</v>
      </c>
      <c r="E75" s="57">
        <v>0.12</v>
      </c>
      <c r="F75" s="58">
        <v>1048.81</v>
      </c>
      <c r="G75" s="76">
        <f t="shared" si="3"/>
        <v>125.86</v>
      </c>
    </row>
    <row r="76" spans="1:7" ht="32.25" customHeight="1">
      <c r="A76" s="53" t="s">
        <v>135</v>
      </c>
      <c r="B76" s="54">
        <v>70070215</v>
      </c>
      <c r="C76" s="55" t="s">
        <v>163</v>
      </c>
      <c r="D76" s="56" t="s">
        <v>164</v>
      </c>
      <c r="E76" s="57">
        <v>4</v>
      </c>
      <c r="F76" s="70">
        <v>381.1</v>
      </c>
      <c r="G76" s="76">
        <f t="shared" si="3"/>
        <v>1524.4</v>
      </c>
    </row>
    <row r="77" spans="1:7" ht="32.25" customHeight="1">
      <c r="A77" s="53" t="s">
        <v>23</v>
      </c>
      <c r="B77" s="54" t="s">
        <v>161</v>
      </c>
      <c r="C77" s="55" t="s">
        <v>162</v>
      </c>
      <c r="D77" s="56" t="s">
        <v>148</v>
      </c>
      <c r="E77" s="57">
        <v>0.19</v>
      </c>
      <c r="F77" s="58">
        <v>1048.81</v>
      </c>
      <c r="G77" s="76">
        <f t="shared" si="3"/>
        <v>199.27</v>
      </c>
    </row>
    <row r="78" spans="1:7" ht="32.25" customHeight="1">
      <c r="A78" s="53" t="s">
        <v>135</v>
      </c>
      <c r="B78" s="54">
        <v>70070237</v>
      </c>
      <c r="C78" s="55" t="s">
        <v>165</v>
      </c>
      <c r="D78" s="56" t="s">
        <v>148</v>
      </c>
      <c r="E78" s="57">
        <v>0.11</v>
      </c>
      <c r="F78" s="70">
        <v>2989.24</v>
      </c>
      <c r="G78" s="76">
        <f t="shared" si="3"/>
        <v>328.82</v>
      </c>
    </row>
    <row r="79" spans="1:7" ht="32.25" customHeight="1" thickBot="1">
      <c r="A79" s="59" t="s">
        <v>23</v>
      </c>
      <c r="B79" s="60" t="s">
        <v>61</v>
      </c>
      <c r="C79" s="61" t="s">
        <v>166</v>
      </c>
      <c r="D79" s="62" t="s">
        <v>148</v>
      </c>
      <c r="E79" s="63">
        <v>6.84</v>
      </c>
      <c r="F79" s="64">
        <v>8.74</v>
      </c>
      <c r="G79" s="65">
        <f t="shared" si="3"/>
        <v>59.78</v>
      </c>
    </row>
    <row r="80" spans="1:7" ht="32.25" customHeight="1" thickBot="1">
      <c r="A80" s="158"/>
      <c r="B80" s="158"/>
      <c r="C80" s="158"/>
      <c r="D80" s="158"/>
      <c r="E80" s="158"/>
      <c r="F80" s="158"/>
      <c r="G80" s="158"/>
    </row>
    <row r="81" spans="1:7" ht="32.25" customHeight="1">
      <c r="A81" s="154" t="s">
        <v>124</v>
      </c>
      <c r="B81" s="155"/>
      <c r="C81" s="67" t="s">
        <v>125</v>
      </c>
      <c r="D81" s="67" t="s">
        <v>126</v>
      </c>
      <c r="E81" s="155" t="s">
        <v>127</v>
      </c>
      <c r="F81" s="155"/>
      <c r="G81" s="68" t="s">
        <v>140</v>
      </c>
    </row>
    <row r="82" spans="1:7" ht="32.25" customHeight="1" thickBot="1">
      <c r="A82" s="156">
        <v>7</v>
      </c>
      <c r="B82" s="157"/>
      <c r="C82" s="69" t="s">
        <v>96</v>
      </c>
      <c r="D82" s="62" t="s">
        <v>129</v>
      </c>
      <c r="E82" s="157" t="s">
        <v>130</v>
      </c>
      <c r="F82" s="157"/>
      <c r="G82" s="65">
        <f>SUM(G84:G95)</f>
        <v>3596.4900000000002</v>
      </c>
    </row>
    <row r="83" spans="1:7" ht="32.25" customHeight="1">
      <c r="A83" s="86" t="s">
        <v>127</v>
      </c>
      <c r="B83" s="87" t="s">
        <v>124</v>
      </c>
      <c r="C83" s="87" t="s">
        <v>131</v>
      </c>
      <c r="D83" s="87" t="s">
        <v>126</v>
      </c>
      <c r="E83" s="87" t="s">
        <v>132</v>
      </c>
      <c r="F83" s="87" t="s">
        <v>133</v>
      </c>
      <c r="G83" s="88" t="s">
        <v>142</v>
      </c>
    </row>
    <row r="84" spans="1:7" ht="32.25" customHeight="1">
      <c r="A84" s="53" t="s">
        <v>23</v>
      </c>
      <c r="B84" s="54" t="s">
        <v>146</v>
      </c>
      <c r="C84" s="55" t="s">
        <v>147</v>
      </c>
      <c r="D84" s="54" t="s">
        <v>148</v>
      </c>
      <c r="E84" s="54">
        <v>13.43</v>
      </c>
      <c r="F84" s="58">
        <v>13.84</v>
      </c>
      <c r="G84" s="76">
        <f t="shared" ref="G84:G95" si="4">ROUND(E84*F84,2)</f>
        <v>185.87</v>
      </c>
    </row>
    <row r="85" spans="1:7" ht="32.25" customHeight="1">
      <c r="A85" s="53" t="s">
        <v>23</v>
      </c>
      <c r="B85" s="54" t="s">
        <v>58</v>
      </c>
      <c r="C85" s="55" t="s">
        <v>149</v>
      </c>
      <c r="D85" s="56" t="s">
        <v>148</v>
      </c>
      <c r="E85" s="57">
        <v>0.35</v>
      </c>
      <c r="F85" s="58">
        <v>264.27999999999997</v>
      </c>
      <c r="G85" s="76">
        <f t="shared" si="4"/>
        <v>92.5</v>
      </c>
    </row>
    <row r="86" spans="1:7" ht="32.25" customHeight="1">
      <c r="A86" s="53" t="s">
        <v>23</v>
      </c>
      <c r="B86" s="54" t="s">
        <v>58</v>
      </c>
      <c r="C86" s="55" t="s">
        <v>150</v>
      </c>
      <c r="D86" s="56" t="s">
        <v>148</v>
      </c>
      <c r="E86" s="57">
        <v>0.18</v>
      </c>
      <c r="F86" s="58">
        <v>264.27999999999997</v>
      </c>
      <c r="G86" s="76">
        <f t="shared" si="4"/>
        <v>47.57</v>
      </c>
    </row>
    <row r="87" spans="1:7" ht="32.25" customHeight="1">
      <c r="A87" s="53" t="s">
        <v>23</v>
      </c>
      <c r="B87" s="54" t="s">
        <v>151</v>
      </c>
      <c r="C87" s="55" t="s">
        <v>152</v>
      </c>
      <c r="D87" s="56" t="s">
        <v>148</v>
      </c>
      <c r="E87" s="57">
        <v>0.18</v>
      </c>
      <c r="F87" s="58">
        <v>112.2</v>
      </c>
      <c r="G87" s="76">
        <f t="shared" si="4"/>
        <v>20.2</v>
      </c>
    </row>
    <row r="88" spans="1:7" ht="32.25" customHeight="1">
      <c r="A88" s="53" t="s">
        <v>23</v>
      </c>
      <c r="B88" s="54" t="s">
        <v>153</v>
      </c>
      <c r="C88" s="55" t="s">
        <v>154</v>
      </c>
      <c r="D88" s="56" t="s">
        <v>148</v>
      </c>
      <c r="E88" s="57">
        <v>0.18</v>
      </c>
      <c r="F88" s="58">
        <v>945.74</v>
      </c>
      <c r="G88" s="76">
        <f t="shared" si="4"/>
        <v>170.23</v>
      </c>
    </row>
    <row r="89" spans="1:7" ht="32.25" customHeight="1">
      <c r="A89" s="53" t="s">
        <v>23</v>
      </c>
      <c r="B89" s="54" t="s">
        <v>155</v>
      </c>
      <c r="C89" s="55" t="s">
        <v>156</v>
      </c>
      <c r="D89" s="56" t="s">
        <v>157</v>
      </c>
      <c r="E89" s="57">
        <v>3.31</v>
      </c>
      <c r="F89" s="58">
        <v>12.75</v>
      </c>
      <c r="G89" s="76">
        <f t="shared" si="4"/>
        <v>42.2</v>
      </c>
    </row>
    <row r="90" spans="1:7" ht="32.25" customHeight="1">
      <c r="A90" s="53" t="s">
        <v>23</v>
      </c>
      <c r="B90" s="54" t="s">
        <v>158</v>
      </c>
      <c r="C90" s="55" t="s">
        <v>159</v>
      </c>
      <c r="D90" s="56" t="s">
        <v>160</v>
      </c>
      <c r="E90" s="57">
        <v>6</v>
      </c>
      <c r="F90" s="58">
        <v>301.75</v>
      </c>
      <c r="G90" s="76">
        <f t="shared" si="4"/>
        <v>1810.5</v>
      </c>
    </row>
    <row r="91" spans="1:7" ht="32.25" customHeight="1">
      <c r="A91" s="53" t="s">
        <v>23</v>
      </c>
      <c r="B91" s="54" t="s">
        <v>161</v>
      </c>
      <c r="C91" s="55" t="s">
        <v>162</v>
      </c>
      <c r="D91" s="56" t="s">
        <v>148</v>
      </c>
      <c r="E91" s="57">
        <v>0.15</v>
      </c>
      <c r="F91" s="58">
        <v>1048.81</v>
      </c>
      <c r="G91" s="76">
        <f t="shared" si="4"/>
        <v>157.32</v>
      </c>
    </row>
    <row r="92" spans="1:7" ht="32.25" customHeight="1">
      <c r="A92" s="53" t="s">
        <v>135</v>
      </c>
      <c r="B92" s="54">
        <v>70070217</v>
      </c>
      <c r="C92" s="55" t="s">
        <v>167</v>
      </c>
      <c r="D92" s="56" t="s">
        <v>164</v>
      </c>
      <c r="E92" s="57">
        <v>1</v>
      </c>
      <c r="F92" s="70">
        <v>381.1</v>
      </c>
      <c r="G92" s="76">
        <f t="shared" si="4"/>
        <v>381.1</v>
      </c>
    </row>
    <row r="93" spans="1:7" ht="32.25" customHeight="1">
      <c r="A93" s="53" t="s">
        <v>23</v>
      </c>
      <c r="B93" s="54" t="s">
        <v>161</v>
      </c>
      <c r="C93" s="55" t="s">
        <v>162</v>
      </c>
      <c r="D93" s="56" t="s">
        <v>148</v>
      </c>
      <c r="E93" s="57">
        <v>0.06</v>
      </c>
      <c r="F93" s="58">
        <v>1048.81</v>
      </c>
      <c r="G93" s="76">
        <f t="shared" si="4"/>
        <v>62.93</v>
      </c>
    </row>
    <row r="94" spans="1:7" ht="32.25" customHeight="1">
      <c r="A94" s="53" t="s">
        <v>135</v>
      </c>
      <c r="B94" s="54">
        <v>70070237</v>
      </c>
      <c r="C94" s="55" t="s">
        <v>165</v>
      </c>
      <c r="D94" s="56" t="s">
        <v>148</v>
      </c>
      <c r="E94" s="57">
        <v>0.18</v>
      </c>
      <c r="F94" s="70">
        <v>2989.24</v>
      </c>
      <c r="G94" s="76">
        <f t="shared" si="4"/>
        <v>538.05999999999995</v>
      </c>
    </row>
    <row r="95" spans="1:7" ht="32.25" customHeight="1" thickBot="1">
      <c r="A95" s="59" t="s">
        <v>23</v>
      </c>
      <c r="B95" s="60" t="s">
        <v>61</v>
      </c>
      <c r="C95" s="61" t="s">
        <v>166</v>
      </c>
      <c r="D95" s="62" t="s">
        <v>148</v>
      </c>
      <c r="E95" s="63">
        <v>10.07</v>
      </c>
      <c r="F95" s="64">
        <v>8.74</v>
      </c>
      <c r="G95" s="65">
        <f t="shared" si="4"/>
        <v>88.01</v>
      </c>
    </row>
    <row r="96" spans="1:7" ht="32.25" customHeight="1" thickBot="1">
      <c r="A96" s="66"/>
      <c r="B96" s="66"/>
      <c r="C96" s="71"/>
      <c r="D96" s="72"/>
      <c r="E96" s="73"/>
      <c r="F96" s="74"/>
      <c r="G96" s="75"/>
    </row>
    <row r="97" spans="1:7" ht="32.25" customHeight="1">
      <c r="A97" s="154" t="s">
        <v>124</v>
      </c>
      <c r="B97" s="155"/>
      <c r="C97" s="67" t="s">
        <v>125</v>
      </c>
      <c r="D97" s="67" t="s">
        <v>126</v>
      </c>
      <c r="E97" s="155" t="s">
        <v>127</v>
      </c>
      <c r="F97" s="155"/>
      <c r="G97" s="68" t="s">
        <v>140</v>
      </c>
    </row>
    <row r="98" spans="1:7" ht="32.25" customHeight="1" thickBot="1">
      <c r="A98" s="156">
        <v>8</v>
      </c>
      <c r="B98" s="157"/>
      <c r="C98" s="69" t="s">
        <v>99</v>
      </c>
      <c r="D98" s="62" t="s">
        <v>129</v>
      </c>
      <c r="E98" s="157" t="s">
        <v>130</v>
      </c>
      <c r="F98" s="157"/>
      <c r="G98" s="65">
        <f>SUM(G100:G111)</f>
        <v>7293.4600000000009</v>
      </c>
    </row>
    <row r="99" spans="1:7" ht="32.25" customHeight="1">
      <c r="A99" s="86" t="s">
        <v>127</v>
      </c>
      <c r="B99" s="87" t="s">
        <v>124</v>
      </c>
      <c r="C99" s="87" t="s">
        <v>131</v>
      </c>
      <c r="D99" s="87" t="s">
        <v>126</v>
      </c>
      <c r="E99" s="87" t="s">
        <v>132</v>
      </c>
      <c r="F99" s="87" t="s">
        <v>133</v>
      </c>
      <c r="G99" s="88" t="s">
        <v>142</v>
      </c>
    </row>
    <row r="100" spans="1:7" ht="32.25" customHeight="1">
      <c r="A100" s="53" t="s">
        <v>23</v>
      </c>
      <c r="B100" s="54" t="s">
        <v>168</v>
      </c>
      <c r="C100" s="55" t="s">
        <v>169</v>
      </c>
      <c r="D100" s="54" t="s">
        <v>148</v>
      </c>
      <c r="E100" s="54">
        <v>30.05</v>
      </c>
      <c r="F100" s="58">
        <v>25.51</v>
      </c>
      <c r="G100" s="76">
        <f t="shared" ref="G100:G111" si="5">ROUND(E100*F100,2)</f>
        <v>766.58</v>
      </c>
    </row>
    <row r="101" spans="1:7" ht="32.25" customHeight="1">
      <c r="A101" s="53" t="s">
        <v>23</v>
      </c>
      <c r="B101" s="54" t="s">
        <v>58</v>
      </c>
      <c r="C101" s="55" t="s">
        <v>149</v>
      </c>
      <c r="D101" s="56" t="s">
        <v>148</v>
      </c>
      <c r="E101" s="57">
        <v>0.35</v>
      </c>
      <c r="F101" s="58">
        <v>264.27999999999997</v>
      </c>
      <c r="G101" s="76">
        <f t="shared" si="5"/>
        <v>92.5</v>
      </c>
    </row>
    <row r="102" spans="1:7" ht="32.25" customHeight="1">
      <c r="A102" s="53" t="s">
        <v>23</v>
      </c>
      <c r="B102" s="54" t="s">
        <v>58</v>
      </c>
      <c r="C102" s="55" t="s">
        <v>150</v>
      </c>
      <c r="D102" s="56" t="s">
        <v>148</v>
      </c>
      <c r="E102" s="57">
        <v>0.18</v>
      </c>
      <c r="F102" s="58">
        <v>264.27999999999997</v>
      </c>
      <c r="G102" s="76">
        <f t="shared" si="5"/>
        <v>47.57</v>
      </c>
    </row>
    <row r="103" spans="1:7" ht="32.25" customHeight="1">
      <c r="A103" s="53" t="s">
        <v>23</v>
      </c>
      <c r="B103" s="54" t="s">
        <v>151</v>
      </c>
      <c r="C103" s="55" t="s">
        <v>152</v>
      </c>
      <c r="D103" s="56" t="s">
        <v>148</v>
      </c>
      <c r="E103" s="57">
        <v>0.18</v>
      </c>
      <c r="F103" s="58">
        <v>112.2</v>
      </c>
      <c r="G103" s="76">
        <f t="shared" si="5"/>
        <v>20.2</v>
      </c>
    </row>
    <row r="104" spans="1:7" ht="32.25" customHeight="1">
      <c r="A104" s="53" t="s">
        <v>23</v>
      </c>
      <c r="B104" s="54" t="s">
        <v>153</v>
      </c>
      <c r="C104" s="55" t="s">
        <v>154</v>
      </c>
      <c r="D104" s="56" t="s">
        <v>148</v>
      </c>
      <c r="E104" s="57">
        <v>0.18</v>
      </c>
      <c r="F104" s="58">
        <v>945.74</v>
      </c>
      <c r="G104" s="76">
        <f t="shared" si="5"/>
        <v>170.23</v>
      </c>
    </row>
    <row r="105" spans="1:7" ht="32.25" customHeight="1">
      <c r="A105" s="53" t="s">
        <v>23</v>
      </c>
      <c r="B105" s="54" t="s">
        <v>155</v>
      </c>
      <c r="C105" s="55" t="s">
        <v>156</v>
      </c>
      <c r="D105" s="56" t="s">
        <v>157</v>
      </c>
      <c r="E105" s="57">
        <v>3.31</v>
      </c>
      <c r="F105" s="58">
        <v>12.75</v>
      </c>
      <c r="G105" s="76">
        <f t="shared" si="5"/>
        <v>42.2</v>
      </c>
    </row>
    <row r="106" spans="1:7" ht="32.25" customHeight="1">
      <c r="A106" s="53" t="s">
        <v>23</v>
      </c>
      <c r="B106" s="54" t="s">
        <v>158</v>
      </c>
      <c r="C106" s="55" t="s">
        <v>159</v>
      </c>
      <c r="D106" s="56" t="s">
        <v>160</v>
      </c>
      <c r="E106" s="57">
        <v>11.1</v>
      </c>
      <c r="F106" s="58">
        <v>301.75</v>
      </c>
      <c r="G106" s="76">
        <f t="shared" si="5"/>
        <v>3349.43</v>
      </c>
    </row>
    <row r="107" spans="1:7" ht="32.25" customHeight="1">
      <c r="A107" s="53" t="s">
        <v>23</v>
      </c>
      <c r="B107" s="54" t="s">
        <v>161</v>
      </c>
      <c r="C107" s="55" t="s">
        <v>162</v>
      </c>
      <c r="D107" s="56" t="s">
        <v>148</v>
      </c>
      <c r="E107" s="57">
        <v>0.28000000000000003</v>
      </c>
      <c r="F107" s="58">
        <v>1048.81</v>
      </c>
      <c r="G107" s="76">
        <f t="shared" si="5"/>
        <v>293.67</v>
      </c>
    </row>
    <row r="108" spans="1:7" ht="32.25" customHeight="1">
      <c r="A108" s="53" t="s">
        <v>135</v>
      </c>
      <c r="B108" s="54">
        <v>70070217</v>
      </c>
      <c r="C108" s="55" t="s">
        <v>167</v>
      </c>
      <c r="D108" s="56" t="s">
        <v>164</v>
      </c>
      <c r="E108" s="57">
        <v>4</v>
      </c>
      <c r="F108" s="70">
        <v>381.1</v>
      </c>
      <c r="G108" s="76">
        <f t="shared" si="5"/>
        <v>1524.4</v>
      </c>
    </row>
    <row r="109" spans="1:7" ht="32.25" customHeight="1">
      <c r="A109" s="53" t="s">
        <v>23</v>
      </c>
      <c r="B109" s="54" t="s">
        <v>161</v>
      </c>
      <c r="C109" s="55" t="s">
        <v>162</v>
      </c>
      <c r="D109" s="56" t="s">
        <v>148</v>
      </c>
      <c r="E109" s="57">
        <v>0.24</v>
      </c>
      <c r="F109" s="58">
        <v>1048.81</v>
      </c>
      <c r="G109" s="76">
        <f t="shared" si="5"/>
        <v>251.71</v>
      </c>
    </row>
    <row r="110" spans="1:7" ht="32.25" customHeight="1">
      <c r="A110" s="53" t="s">
        <v>135</v>
      </c>
      <c r="B110" s="54">
        <v>70070237</v>
      </c>
      <c r="C110" s="55" t="s">
        <v>165</v>
      </c>
      <c r="D110" s="56" t="s">
        <v>148</v>
      </c>
      <c r="E110" s="57">
        <v>0.18</v>
      </c>
      <c r="F110" s="70">
        <v>2989.24</v>
      </c>
      <c r="G110" s="76">
        <f t="shared" si="5"/>
        <v>538.05999999999995</v>
      </c>
    </row>
    <row r="111" spans="1:7" ht="32.25" customHeight="1" thickBot="1">
      <c r="A111" s="59" t="s">
        <v>23</v>
      </c>
      <c r="B111" s="60" t="s">
        <v>61</v>
      </c>
      <c r="C111" s="61" t="s">
        <v>166</v>
      </c>
      <c r="D111" s="62" t="s">
        <v>148</v>
      </c>
      <c r="E111" s="63">
        <v>22.53</v>
      </c>
      <c r="F111" s="64">
        <v>8.74</v>
      </c>
      <c r="G111" s="65">
        <f t="shared" si="5"/>
        <v>196.91</v>
      </c>
    </row>
    <row r="112" spans="1:7" ht="32.25" customHeight="1" thickBot="1">
      <c r="A112" s="158"/>
      <c r="B112" s="158"/>
      <c r="C112" s="158"/>
      <c r="D112" s="158"/>
      <c r="E112" s="158"/>
      <c r="F112" s="158"/>
      <c r="G112" s="158"/>
    </row>
    <row r="113" spans="1:7" ht="32.25" customHeight="1">
      <c r="A113" s="154" t="s">
        <v>124</v>
      </c>
      <c r="B113" s="155"/>
      <c r="C113" s="67" t="s">
        <v>125</v>
      </c>
      <c r="D113" s="67" t="s">
        <v>126</v>
      </c>
      <c r="E113" s="155" t="s">
        <v>127</v>
      </c>
      <c r="F113" s="155"/>
      <c r="G113" s="68" t="s">
        <v>140</v>
      </c>
    </row>
    <row r="114" spans="1:7" ht="32.25" customHeight="1" thickBot="1">
      <c r="A114" s="156">
        <v>9</v>
      </c>
      <c r="B114" s="157"/>
      <c r="C114" s="69" t="s">
        <v>102</v>
      </c>
      <c r="D114" s="62" t="s">
        <v>129</v>
      </c>
      <c r="E114" s="157" t="s">
        <v>130</v>
      </c>
      <c r="F114" s="157"/>
      <c r="G114" s="65">
        <f>SUM(G116:G125)</f>
        <v>1884.8700000000001</v>
      </c>
    </row>
    <row r="115" spans="1:7" ht="32.25" customHeight="1">
      <c r="A115" s="86" t="s">
        <v>127</v>
      </c>
      <c r="B115" s="87" t="s">
        <v>124</v>
      </c>
      <c r="C115" s="87" t="s">
        <v>131</v>
      </c>
      <c r="D115" s="87" t="s">
        <v>126</v>
      </c>
      <c r="E115" s="87" t="s">
        <v>132</v>
      </c>
      <c r="F115" s="87" t="s">
        <v>133</v>
      </c>
      <c r="G115" s="88" t="s">
        <v>142</v>
      </c>
    </row>
    <row r="116" spans="1:7" ht="32.25" customHeight="1">
      <c r="A116" s="53" t="s">
        <v>23</v>
      </c>
      <c r="B116" s="54" t="s">
        <v>146</v>
      </c>
      <c r="C116" s="55" t="s">
        <v>147</v>
      </c>
      <c r="D116" s="54" t="s">
        <v>148</v>
      </c>
      <c r="E116" s="54">
        <v>2.35</v>
      </c>
      <c r="F116" s="58">
        <v>13.84</v>
      </c>
      <c r="G116" s="76">
        <f t="shared" ref="G116:G125" si="6">ROUND(E116*F116,2)</f>
        <v>32.520000000000003</v>
      </c>
    </row>
    <row r="117" spans="1:7" ht="32.25" customHeight="1">
      <c r="A117" s="53" t="s">
        <v>23</v>
      </c>
      <c r="B117" s="54" t="s">
        <v>58</v>
      </c>
      <c r="C117" s="55" t="s">
        <v>149</v>
      </c>
      <c r="D117" s="56" t="s">
        <v>148</v>
      </c>
      <c r="E117" s="57">
        <v>0.23</v>
      </c>
      <c r="F117" s="58">
        <v>264.27999999999997</v>
      </c>
      <c r="G117" s="76">
        <f t="shared" si="6"/>
        <v>60.78</v>
      </c>
    </row>
    <row r="118" spans="1:7" ht="32.25" customHeight="1">
      <c r="A118" s="53" t="s">
        <v>23</v>
      </c>
      <c r="B118" s="54" t="s">
        <v>58</v>
      </c>
      <c r="C118" s="55" t="s">
        <v>150</v>
      </c>
      <c r="D118" s="56" t="s">
        <v>148</v>
      </c>
      <c r="E118" s="57">
        <v>0.11</v>
      </c>
      <c r="F118" s="58">
        <v>264.27999999999997</v>
      </c>
      <c r="G118" s="76">
        <f t="shared" si="6"/>
        <v>29.07</v>
      </c>
    </row>
    <row r="119" spans="1:7" ht="32.25" customHeight="1">
      <c r="A119" s="53" t="s">
        <v>23</v>
      </c>
      <c r="B119" s="54" t="s">
        <v>151</v>
      </c>
      <c r="C119" s="55" t="s">
        <v>152</v>
      </c>
      <c r="D119" s="56" t="s">
        <v>148</v>
      </c>
      <c r="E119" s="57">
        <v>0.11</v>
      </c>
      <c r="F119" s="58">
        <v>112.2</v>
      </c>
      <c r="G119" s="76">
        <f t="shared" si="6"/>
        <v>12.34</v>
      </c>
    </row>
    <row r="120" spans="1:7" ht="32.25" customHeight="1">
      <c r="A120" s="53" t="s">
        <v>23</v>
      </c>
      <c r="B120" s="54" t="s">
        <v>153</v>
      </c>
      <c r="C120" s="55" t="s">
        <v>154</v>
      </c>
      <c r="D120" s="56" t="s">
        <v>148</v>
      </c>
      <c r="E120" s="57">
        <v>0.11</v>
      </c>
      <c r="F120" s="58">
        <v>945.74</v>
      </c>
      <c r="G120" s="76">
        <f t="shared" si="6"/>
        <v>104.03</v>
      </c>
    </row>
    <row r="121" spans="1:7" ht="32.25" customHeight="1">
      <c r="A121" s="53" t="s">
        <v>23</v>
      </c>
      <c r="B121" s="54" t="s">
        <v>155</v>
      </c>
      <c r="C121" s="55" t="s">
        <v>156</v>
      </c>
      <c r="D121" s="56" t="s">
        <v>157</v>
      </c>
      <c r="E121" s="57">
        <v>2.12</v>
      </c>
      <c r="F121" s="58">
        <v>12.75</v>
      </c>
      <c r="G121" s="76">
        <f t="shared" si="6"/>
        <v>27.03</v>
      </c>
    </row>
    <row r="122" spans="1:7" ht="32.25" customHeight="1">
      <c r="A122" s="53" t="s">
        <v>23</v>
      </c>
      <c r="B122" s="54" t="s">
        <v>158</v>
      </c>
      <c r="C122" s="55" t="s">
        <v>159</v>
      </c>
      <c r="D122" s="56" t="s">
        <v>160</v>
      </c>
      <c r="E122" s="57">
        <v>4</v>
      </c>
      <c r="F122" s="58">
        <v>301.75</v>
      </c>
      <c r="G122" s="76">
        <f t="shared" si="6"/>
        <v>1207</v>
      </c>
    </row>
    <row r="123" spans="1:7" ht="32.25" customHeight="1">
      <c r="A123" s="53" t="s">
        <v>23</v>
      </c>
      <c r="B123" s="54" t="s">
        <v>161</v>
      </c>
      <c r="C123" s="55" t="s">
        <v>162</v>
      </c>
      <c r="D123" s="56" t="s">
        <v>148</v>
      </c>
      <c r="E123" s="57">
        <v>0.1</v>
      </c>
      <c r="F123" s="58">
        <v>1048.81</v>
      </c>
      <c r="G123" s="76">
        <f t="shared" si="6"/>
        <v>104.88</v>
      </c>
    </row>
    <row r="124" spans="1:7" ht="32.25" customHeight="1">
      <c r="A124" s="53" t="s">
        <v>135</v>
      </c>
      <c r="B124" s="54">
        <v>70070237</v>
      </c>
      <c r="C124" s="55" t="s">
        <v>165</v>
      </c>
      <c r="D124" s="56" t="s">
        <v>148</v>
      </c>
      <c r="E124" s="57">
        <v>0.1</v>
      </c>
      <c r="F124" s="70">
        <v>2989.24</v>
      </c>
      <c r="G124" s="76">
        <f t="shared" si="6"/>
        <v>298.92</v>
      </c>
    </row>
    <row r="125" spans="1:7" ht="32.25" customHeight="1" thickBot="1">
      <c r="A125" s="59" t="s">
        <v>23</v>
      </c>
      <c r="B125" s="60" t="s">
        <v>61</v>
      </c>
      <c r="C125" s="61" t="s">
        <v>166</v>
      </c>
      <c r="D125" s="62" t="s">
        <v>148</v>
      </c>
      <c r="E125" s="63">
        <v>0.95</v>
      </c>
      <c r="F125" s="64">
        <v>8.74</v>
      </c>
      <c r="G125" s="65">
        <f t="shared" si="6"/>
        <v>8.3000000000000007</v>
      </c>
    </row>
    <row r="126" spans="1:7" ht="32.25" customHeight="1" thickBot="1">
      <c r="A126" s="153"/>
      <c r="B126" s="153"/>
      <c r="C126" s="153"/>
      <c r="D126" s="153"/>
      <c r="E126" s="153"/>
      <c r="F126" s="153"/>
      <c r="G126" s="153"/>
    </row>
    <row r="127" spans="1:7" ht="32.25" customHeight="1">
      <c r="A127" s="154" t="s">
        <v>124</v>
      </c>
      <c r="B127" s="155"/>
      <c r="C127" s="67" t="s">
        <v>125</v>
      </c>
      <c r="D127" s="67" t="s">
        <v>126</v>
      </c>
      <c r="E127" s="155" t="s">
        <v>127</v>
      </c>
      <c r="F127" s="155"/>
      <c r="G127" s="68" t="s">
        <v>140</v>
      </c>
    </row>
    <row r="128" spans="1:7" ht="32.25" customHeight="1" thickBot="1">
      <c r="A128" s="156">
        <v>10</v>
      </c>
      <c r="B128" s="157"/>
      <c r="C128" s="69" t="s">
        <v>114</v>
      </c>
      <c r="D128" s="62" t="s">
        <v>129</v>
      </c>
      <c r="E128" s="157" t="s">
        <v>130</v>
      </c>
      <c r="F128" s="157"/>
      <c r="G128" s="65">
        <f>SUM(G130:G138)</f>
        <v>28013.95</v>
      </c>
    </row>
    <row r="129" spans="1:7" ht="32.25" customHeight="1">
      <c r="A129" s="86" t="s">
        <v>127</v>
      </c>
      <c r="B129" s="87" t="s">
        <v>124</v>
      </c>
      <c r="C129" s="87" t="s">
        <v>131</v>
      </c>
      <c r="D129" s="87" t="s">
        <v>126</v>
      </c>
      <c r="E129" s="87" t="s">
        <v>132</v>
      </c>
      <c r="F129" s="87" t="s">
        <v>133</v>
      </c>
      <c r="G129" s="88" t="s">
        <v>142</v>
      </c>
    </row>
    <row r="130" spans="1:7" ht="32.25" customHeight="1">
      <c r="A130" s="53" t="s">
        <v>23</v>
      </c>
      <c r="B130" s="77" t="s">
        <v>170</v>
      </c>
      <c r="C130" s="78" t="s">
        <v>171</v>
      </c>
      <c r="D130" s="54" t="s">
        <v>129</v>
      </c>
      <c r="E130" s="79">
        <v>4</v>
      </c>
      <c r="F130" s="58">
        <v>102.53</v>
      </c>
      <c r="G130" s="76">
        <f t="shared" ref="G130:G138" si="7">ROUND(E130*F130,2)</f>
        <v>410.12</v>
      </c>
    </row>
    <row r="131" spans="1:7" ht="32.25" customHeight="1">
      <c r="A131" s="53" t="s">
        <v>23</v>
      </c>
      <c r="B131" s="77" t="s">
        <v>58</v>
      </c>
      <c r="C131" s="80" t="s">
        <v>172</v>
      </c>
      <c r="D131" s="56" t="s">
        <v>148</v>
      </c>
      <c r="E131" s="57">
        <v>0.14000000000000001</v>
      </c>
      <c r="F131" s="58">
        <v>264.27999999999997</v>
      </c>
      <c r="G131" s="76">
        <f t="shared" si="7"/>
        <v>37</v>
      </c>
    </row>
    <row r="132" spans="1:7" ht="32.25" customHeight="1">
      <c r="A132" s="53" t="s">
        <v>23</v>
      </c>
      <c r="B132" s="81" t="s">
        <v>173</v>
      </c>
      <c r="C132" s="78" t="s">
        <v>174</v>
      </c>
      <c r="D132" s="56" t="s">
        <v>148</v>
      </c>
      <c r="E132" s="57">
        <v>0.89</v>
      </c>
      <c r="F132" s="58">
        <v>624.57000000000005</v>
      </c>
      <c r="G132" s="76">
        <f t="shared" si="7"/>
        <v>555.87</v>
      </c>
    </row>
    <row r="133" spans="1:7" ht="32.25" customHeight="1">
      <c r="A133" s="53" t="s">
        <v>23</v>
      </c>
      <c r="B133" s="81" t="s">
        <v>175</v>
      </c>
      <c r="C133" s="78" t="s">
        <v>176</v>
      </c>
      <c r="D133" s="56" t="s">
        <v>148</v>
      </c>
      <c r="E133" s="57">
        <v>0.89</v>
      </c>
      <c r="F133" s="58">
        <v>224.4</v>
      </c>
      <c r="G133" s="76">
        <f t="shared" si="7"/>
        <v>199.72</v>
      </c>
    </row>
    <row r="134" spans="1:7" ht="32.25" customHeight="1">
      <c r="A134" s="53" t="s">
        <v>23</v>
      </c>
      <c r="B134" s="81" t="s">
        <v>177</v>
      </c>
      <c r="C134" s="80" t="s">
        <v>178</v>
      </c>
      <c r="D134" s="56" t="s">
        <v>160</v>
      </c>
      <c r="E134" s="57">
        <v>2.99</v>
      </c>
      <c r="F134" s="58">
        <v>323.26</v>
      </c>
      <c r="G134" s="76">
        <f t="shared" si="7"/>
        <v>966.55</v>
      </c>
    </row>
    <row r="135" spans="1:7" ht="51" customHeight="1">
      <c r="A135" s="53" t="s">
        <v>179</v>
      </c>
      <c r="B135" s="77" t="s">
        <v>180</v>
      </c>
      <c r="C135" s="78" t="s">
        <v>181</v>
      </c>
      <c r="D135" s="56" t="s">
        <v>182</v>
      </c>
      <c r="E135" s="57">
        <v>1</v>
      </c>
      <c r="F135" s="82">
        <v>8378.9</v>
      </c>
      <c r="G135" s="76">
        <f t="shared" si="7"/>
        <v>8378.9</v>
      </c>
    </row>
    <row r="136" spans="1:7" ht="54.95" customHeight="1">
      <c r="A136" s="53" t="s">
        <v>179</v>
      </c>
      <c r="B136" s="77" t="s">
        <v>183</v>
      </c>
      <c r="C136" s="78" t="s">
        <v>184</v>
      </c>
      <c r="D136" s="56" t="s">
        <v>182</v>
      </c>
      <c r="E136" s="57">
        <v>2</v>
      </c>
      <c r="F136" s="82">
        <v>6861.51</v>
      </c>
      <c r="G136" s="76">
        <f t="shared" si="7"/>
        <v>13723.02</v>
      </c>
    </row>
    <row r="137" spans="1:7" ht="32.25" customHeight="1">
      <c r="A137" s="53" t="s">
        <v>179</v>
      </c>
      <c r="B137" s="77" t="s">
        <v>185</v>
      </c>
      <c r="C137" s="78" t="s">
        <v>186</v>
      </c>
      <c r="D137" s="56" t="s">
        <v>187</v>
      </c>
      <c r="E137" s="57">
        <v>2</v>
      </c>
      <c r="F137" s="82">
        <v>1003.16</v>
      </c>
      <c r="G137" s="76">
        <f t="shared" si="7"/>
        <v>2006.32</v>
      </c>
    </row>
    <row r="138" spans="1:7" ht="32.25" customHeight="1" thickBot="1">
      <c r="A138" s="59" t="s">
        <v>135</v>
      </c>
      <c r="B138" s="83">
        <v>70140023</v>
      </c>
      <c r="C138" s="84" t="s">
        <v>188</v>
      </c>
      <c r="D138" s="62" t="s">
        <v>157</v>
      </c>
      <c r="E138" s="63">
        <v>645.52</v>
      </c>
      <c r="F138" s="85">
        <v>2.69</v>
      </c>
      <c r="G138" s="65">
        <f t="shared" si="7"/>
        <v>1736.45</v>
      </c>
    </row>
    <row r="139" spans="1:7" ht="18.75" customHeight="1">
      <c r="A139" s="34"/>
      <c r="B139" s="34"/>
      <c r="C139" s="34"/>
      <c r="D139" s="34"/>
      <c r="E139" s="34"/>
      <c r="F139" s="34"/>
      <c r="G139" s="34"/>
    </row>
    <row r="140" spans="1:7" ht="15.75">
      <c r="B140" s="36"/>
      <c r="C140" s="35"/>
      <c r="D140" s="37"/>
      <c r="E140" s="35"/>
      <c r="F140" s="36"/>
      <c r="G140" s="36"/>
    </row>
    <row r="141" spans="1:7" ht="15.75">
      <c r="B141" s="38"/>
      <c r="C141" s="38"/>
      <c r="D141" s="37"/>
      <c r="E141" s="35"/>
    </row>
    <row r="142" spans="1:7" ht="15.75">
      <c r="B142" s="37"/>
      <c r="C142" s="37"/>
      <c r="D142" s="35"/>
      <c r="E142" s="35"/>
    </row>
    <row r="143" spans="1:7" ht="15.75">
      <c r="B143" s="35"/>
      <c r="C143" s="37"/>
      <c r="D143" s="35"/>
      <c r="E143" s="35"/>
    </row>
  </sheetData>
  <mergeCells count="53">
    <mergeCell ref="A1:C1"/>
    <mergeCell ref="D1:F1"/>
    <mergeCell ref="G1:G3"/>
    <mergeCell ref="A2:C2"/>
    <mergeCell ref="D2:F2"/>
    <mergeCell ref="A3:C3"/>
    <mergeCell ref="D3:F3"/>
    <mergeCell ref="A18:B18"/>
    <mergeCell ref="E18:F18"/>
    <mergeCell ref="A5:B5"/>
    <mergeCell ref="E5:F5"/>
    <mergeCell ref="A6:B6"/>
    <mergeCell ref="E6:F6"/>
    <mergeCell ref="A10:G10"/>
    <mergeCell ref="A11:B11"/>
    <mergeCell ref="E11:F11"/>
    <mergeCell ref="A12:B12"/>
    <mergeCell ref="E12:F12"/>
    <mergeCell ref="A16:G16"/>
    <mergeCell ref="A17:B17"/>
    <mergeCell ref="E17:F17"/>
    <mergeCell ref="A66:B66"/>
    <mergeCell ref="E66:F66"/>
    <mergeCell ref="A33:B33"/>
    <mergeCell ref="E33:F33"/>
    <mergeCell ref="A34:B34"/>
    <mergeCell ref="E34:F34"/>
    <mergeCell ref="A49:B49"/>
    <mergeCell ref="E49:F49"/>
    <mergeCell ref="A50:B50"/>
    <mergeCell ref="E50:F50"/>
    <mergeCell ref="A64:G64"/>
    <mergeCell ref="A65:B65"/>
    <mergeCell ref="E65:F65"/>
    <mergeCell ref="A114:B114"/>
    <mergeCell ref="E114:F114"/>
    <mergeCell ref="A80:G80"/>
    <mergeCell ref="A81:B81"/>
    <mergeCell ref="E81:F81"/>
    <mergeCell ref="A82:B82"/>
    <mergeCell ref="E82:F82"/>
    <mergeCell ref="A97:B97"/>
    <mergeCell ref="E97:F97"/>
    <mergeCell ref="A98:B98"/>
    <mergeCell ref="E98:F98"/>
    <mergeCell ref="A112:G112"/>
    <mergeCell ref="A113:B113"/>
    <mergeCell ref="E113:F113"/>
    <mergeCell ref="A126:G126"/>
    <mergeCell ref="A127:B127"/>
    <mergeCell ref="E127:F127"/>
    <mergeCell ref="A128:B128"/>
    <mergeCell ref="E128:F128"/>
  </mergeCells>
  <printOptions horizontalCentered="1"/>
  <pageMargins left="0.98425196850393704" right="0.59055118110236227" top="1.5748031496062993" bottom="0.78740157480314965" header="0.31496062992125984" footer="0.31496062992125984"/>
  <pageSetup paperSize="9" scale="64" fitToHeight="0" orientation="portrait" r:id="rId1"/>
  <headerFooter>
    <oddHeader xml:space="preserve">&amp;C&amp;G
</oddHeader>
    <oddFooter>&amp;RPLANILHA DE COMPOSIÇÃO DE PREÇOS UNITÁRIOS - DUPLICAÇÃO DO INTERCEPTOR PARPINELLI
Página &amp;P de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COTAÇÕES</vt:lpstr>
      <vt:lpstr>COMPOSIÇÕES</vt:lpstr>
      <vt:lpstr>COMPOSIÇÕES!Area_de_impressao</vt:lpstr>
      <vt:lpstr>COTAÇÕES!Area_de_impressao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PMB</cp:lastModifiedBy>
  <cp:lastPrinted>2025-01-31T17:22:48Z</cp:lastPrinted>
  <dcterms:modified xsi:type="dcterms:W3CDTF">2025-02-03T12:18:15Z</dcterms:modified>
</cp:coreProperties>
</file>